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6"/>
  </bookViews>
  <sheets>
    <sheet name="II IT-A" sheetId="1" r:id="rId1"/>
    <sheet name="II IT-A Overall" sheetId="2" r:id="rId2"/>
    <sheet name="1 Faculty Comments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_FilterDatabase" localSheetId="1" hidden="1">'II IT-A Overall'!$A$22:$AA$109</definedName>
    <definedName name="l1c">'II IT-A Overall'!$P$20</definedName>
    <definedName name="l1p">'II IT-A'!$P$7</definedName>
    <definedName name="l2c">'II IT-A Overall'!$R$20</definedName>
    <definedName name="l2p">'II IT-A'!$R$7</definedName>
    <definedName name="l3c">'II IT-A Overall'!$T$20</definedName>
    <definedName name="l4c">'II IT-A Overall'!$V$20</definedName>
    <definedName name="l5c">'II IT-A Overall'!$X$20</definedName>
    <definedName name="lab1" localSheetId="2">'1 Faculty Comments'!#REF!</definedName>
    <definedName name="lab1" localSheetId="11">'10'!#REF!</definedName>
    <definedName name="lab1" localSheetId="12">'11'!#REF!</definedName>
    <definedName name="lab1" localSheetId="3">'2'!#REF!</definedName>
    <definedName name="lab1" localSheetId="4">'3'!#REF!</definedName>
    <definedName name="lab1" localSheetId="5">'4'!#REF!</definedName>
    <definedName name="lab1" localSheetId="6">'5'!#REF!</definedName>
    <definedName name="lab1" localSheetId="7">'6'!#REF!</definedName>
    <definedName name="lab1" localSheetId="8">'7'!#REF!</definedName>
    <definedName name="lab1" localSheetId="9">'8'!#REF!</definedName>
    <definedName name="lab1" localSheetId="10">'9'!#REF!</definedName>
    <definedName name="lab1" localSheetId="1">'II IT-A Overall'!#REF!</definedName>
    <definedName name="lab1">'II IT-A'!$AE$31</definedName>
    <definedName name="lab2" localSheetId="2">'1 Faculty Comments'!#REF!</definedName>
    <definedName name="lab2" localSheetId="11">'10'!#REF!</definedName>
    <definedName name="lab2" localSheetId="12">'11'!#REF!</definedName>
    <definedName name="lab2" localSheetId="3">'2'!#REF!</definedName>
    <definedName name="lab2" localSheetId="4">'3'!#REF!</definedName>
    <definedName name="lab2" localSheetId="5">'4'!#REF!</definedName>
    <definedName name="lab2" localSheetId="6">'5'!#REF!</definedName>
    <definedName name="lab2" localSheetId="7">'6'!#REF!</definedName>
    <definedName name="lab2" localSheetId="8">'7'!#REF!</definedName>
    <definedName name="lab2" localSheetId="9">'8'!#REF!</definedName>
    <definedName name="lab2" localSheetId="10">'9'!#REF!</definedName>
    <definedName name="lab2" localSheetId="1">'II IT-A Overall'!#REF!</definedName>
    <definedName name="lab2">'II IT-A'!$AE$34</definedName>
    <definedName name="lab3">'II IT-A'!$AE$37</definedName>
    <definedName name="lab4">'II IT-A'!$AE$40</definedName>
    <definedName name="lab5">'II IT-A'!$AE$43</definedName>
    <definedName name="lb4">'II IT-A'!$AE$43</definedName>
    <definedName name="pass1" localSheetId="2">'1 Faculty Comments'!$H$12</definedName>
    <definedName name="pass1" localSheetId="11">'10'!$H$12</definedName>
    <definedName name="pass1" localSheetId="12">'11'!$H$12</definedName>
    <definedName name="pass1" localSheetId="3">'2'!$H$12</definedName>
    <definedName name="pass1" localSheetId="4">'3'!$H$12</definedName>
    <definedName name="pass1" localSheetId="5">'4'!$H$12</definedName>
    <definedName name="pass1" localSheetId="6">'5'!$H$12</definedName>
    <definedName name="pass1" localSheetId="7">'6'!$H$12</definedName>
    <definedName name="pass1" localSheetId="8">'7'!$H$12</definedName>
    <definedName name="pass1" localSheetId="9">'8'!$H$12</definedName>
    <definedName name="pass1" localSheetId="10">'9'!$H$12</definedName>
    <definedName name="pass1" localSheetId="1">'II IT-A Overall'!#REF!</definedName>
    <definedName name="pass1">'II IT-A'!$AG$12</definedName>
    <definedName name="pass10">'II IT-A'!$AG$40</definedName>
    <definedName name="pass2" localSheetId="2">'1 Faculty Comments'!$H$15</definedName>
    <definedName name="pass2" localSheetId="11">'10'!$H$15</definedName>
    <definedName name="pass2" localSheetId="12">'11'!$H$15</definedName>
    <definedName name="pass2" localSheetId="3">'2'!$H$15</definedName>
    <definedName name="pass2" localSheetId="4">'3'!$H$15</definedName>
    <definedName name="pass2" localSheetId="5">'4'!$H$15</definedName>
    <definedName name="pass2" localSheetId="6">'5'!$H$15</definedName>
    <definedName name="pass2" localSheetId="7">'6'!$H$15</definedName>
    <definedName name="pass2" localSheetId="8">'7'!$H$15</definedName>
    <definedName name="pass2" localSheetId="9">'8'!$H$15</definedName>
    <definedName name="pass2" localSheetId="10">'9'!$H$15</definedName>
    <definedName name="pass2" localSheetId="1">'II IT-A Overall'!#REF!</definedName>
    <definedName name="pass2">'II IT-A'!$AG$15</definedName>
    <definedName name="pass3" localSheetId="2">'1 Faculty Comments'!$H$19</definedName>
    <definedName name="pass3" localSheetId="11">'10'!$H$19</definedName>
    <definedName name="pass3" localSheetId="12">'11'!$H$19</definedName>
    <definedName name="pass3" localSheetId="3">'2'!$H$19</definedName>
    <definedName name="pass3" localSheetId="4">'3'!$H$19</definedName>
    <definedName name="pass3" localSheetId="5">'4'!$H$19</definedName>
    <definedName name="pass3" localSheetId="6">'5'!$H$19</definedName>
    <definedName name="pass3" localSheetId="7">'6'!$H$19</definedName>
    <definedName name="pass3" localSheetId="8">'7'!$H$19</definedName>
    <definedName name="pass3" localSheetId="9">'8'!$H$19</definedName>
    <definedName name="pass3" localSheetId="10">'9'!$H$19</definedName>
    <definedName name="pass3" localSheetId="1">'II IT-A Overall'!#REF!</definedName>
    <definedName name="pass3">'II IT-A'!$AG$18</definedName>
    <definedName name="pass4" localSheetId="2">'1 Faculty Comments'!$H$22</definedName>
    <definedName name="pass4" localSheetId="11">'10'!$H$22</definedName>
    <definedName name="pass4" localSheetId="12">'11'!$H$22</definedName>
    <definedName name="pass4" localSheetId="3">'2'!$H$22</definedName>
    <definedName name="pass4" localSheetId="4">'3'!$H$22</definedName>
    <definedName name="pass4" localSheetId="5">'4'!$H$22</definedName>
    <definedName name="pass4" localSheetId="6">'5'!$H$22</definedName>
    <definedName name="pass4" localSheetId="7">'6'!$H$22</definedName>
    <definedName name="pass4" localSheetId="8">'7'!$H$22</definedName>
    <definedName name="pass4" localSheetId="9">'8'!$H$22</definedName>
    <definedName name="pass4" localSheetId="10">'9'!$H$22</definedName>
    <definedName name="pass4" localSheetId="1">'II IT-A Overall'!#REF!</definedName>
    <definedName name="pass4">'II IT-A'!$AG$21</definedName>
    <definedName name="pass5" localSheetId="2">'1 Faculty Comments'!$H$25</definedName>
    <definedName name="pass5" localSheetId="11">'10'!$H$25</definedName>
    <definedName name="pass5" localSheetId="12">'11'!$H$25</definedName>
    <definedName name="pass5" localSheetId="3">'2'!$H$25</definedName>
    <definedName name="pass5" localSheetId="4">'3'!$H$25</definedName>
    <definedName name="pass5" localSheetId="5">'4'!$H$25</definedName>
    <definedName name="pass5" localSheetId="6">'5'!$H$25</definedName>
    <definedName name="pass5" localSheetId="7">'6'!$H$25</definedName>
    <definedName name="pass5" localSheetId="8">'7'!$H$25</definedName>
    <definedName name="pass5" localSheetId="9">'8'!$H$25</definedName>
    <definedName name="pass5" localSheetId="10">'9'!$H$25</definedName>
    <definedName name="pass5" localSheetId="1">'II IT-A Overall'!#REF!</definedName>
    <definedName name="pass5">'II IT-A'!$AG$24</definedName>
    <definedName name="pass6" localSheetId="2">'1 Faculty Comments'!$H$28</definedName>
    <definedName name="pass6" localSheetId="11">'10'!$H$28</definedName>
    <definedName name="pass6" localSheetId="12">'11'!$H$28</definedName>
    <definedName name="pass6" localSheetId="3">'2'!$H$28</definedName>
    <definedName name="pass6" localSheetId="4">'3'!$H$28</definedName>
    <definedName name="pass6" localSheetId="5">'4'!$H$28</definedName>
    <definedName name="pass6" localSheetId="6">'5'!$H$28</definedName>
    <definedName name="pass6" localSheetId="7">'6'!$H$28</definedName>
    <definedName name="pass6" localSheetId="8">'7'!$H$28</definedName>
    <definedName name="pass6" localSheetId="9">'8'!$H$28</definedName>
    <definedName name="pass6" localSheetId="10">'9'!$H$28</definedName>
    <definedName name="pass6" localSheetId="1">'II IT-A Overall'!#REF!</definedName>
    <definedName name="pass6">'II IT-A'!$AG$27</definedName>
    <definedName name="pass7" localSheetId="2">'1 Faculty Comments'!#REF!</definedName>
    <definedName name="pass7" localSheetId="11">'10'!#REF!</definedName>
    <definedName name="pass7" localSheetId="12">'11'!#REF!</definedName>
    <definedName name="pass7" localSheetId="3">'2'!#REF!</definedName>
    <definedName name="pass7" localSheetId="4">'3'!#REF!</definedName>
    <definedName name="pass7" localSheetId="5">'4'!#REF!</definedName>
    <definedName name="pass7" localSheetId="6">'5'!#REF!</definedName>
    <definedName name="pass7" localSheetId="7">'6'!#REF!</definedName>
    <definedName name="pass7" localSheetId="8">'7'!#REF!</definedName>
    <definedName name="pass7" localSheetId="9">'8'!#REF!</definedName>
    <definedName name="pass7" localSheetId="10">'9'!#REF!</definedName>
    <definedName name="pass7" localSheetId="1">'II IT-A Overall'!#REF!</definedName>
    <definedName name="pass7">'II IT-A'!$AG$31</definedName>
    <definedName name="pass8" localSheetId="2">'1 Faculty Comments'!#REF!</definedName>
    <definedName name="pass8" localSheetId="11">'10'!#REF!</definedName>
    <definedName name="pass8" localSheetId="12">'11'!#REF!</definedName>
    <definedName name="pass8" localSheetId="3">'2'!#REF!</definedName>
    <definedName name="pass8" localSheetId="4">'3'!#REF!</definedName>
    <definedName name="pass8" localSheetId="5">'4'!#REF!</definedName>
    <definedName name="pass8" localSheetId="6">'5'!#REF!</definedName>
    <definedName name="pass8" localSheetId="7">'6'!#REF!</definedName>
    <definedName name="pass8" localSheetId="8">'7'!#REF!</definedName>
    <definedName name="pass8" localSheetId="9">'8'!#REF!</definedName>
    <definedName name="pass8" localSheetId="10">'9'!#REF!</definedName>
    <definedName name="pass8" localSheetId="1">'II IT-A Overall'!#REF!</definedName>
    <definedName name="pass8">'II IT-A'!$AG$34</definedName>
    <definedName name="pass9">'II IT-A'!$AG$37</definedName>
    <definedName name="_xlnm.Print_Area" localSheetId="2">'1 Faculty Comments'!$A$4:$U$50</definedName>
    <definedName name="_xlnm.Print_Area" localSheetId="11">'10'!$A$4:$U$50</definedName>
    <definedName name="_xlnm.Print_Area" localSheetId="12">'11'!$A$4:$U$50</definedName>
    <definedName name="_xlnm.Print_Area" localSheetId="3">'2'!$A$4:$U$50</definedName>
    <definedName name="_xlnm.Print_Area" localSheetId="4">'3'!$A$4:$U$50</definedName>
    <definedName name="_xlnm.Print_Area" localSheetId="5">'4'!$A$4:$U$50</definedName>
    <definedName name="_xlnm.Print_Area" localSheetId="6">'5'!$A$4:$U$50</definedName>
    <definedName name="_xlnm.Print_Area" localSheetId="7">'6'!$A$4:$U$50</definedName>
    <definedName name="_xlnm.Print_Area" localSheetId="8">'7'!$A$4:$U$50</definedName>
    <definedName name="_xlnm.Print_Area" localSheetId="9">'8'!$A$4:$U$50</definedName>
    <definedName name="_xlnm.Print_Area" localSheetId="10">'9'!$A$4:$U$50</definedName>
    <definedName name="_xlnm.Print_Area" localSheetId="0">'II IT-A'!$Z$4:$AT$61</definedName>
    <definedName name="_xlnm.Print_Area" localSheetId="1">'II IT-A Overall'!$A$2:$AA$117</definedName>
    <definedName name="_xlnm.Print_Titles" localSheetId="1">'II IT-A Overall'!$18:$21</definedName>
    <definedName name="s1c">'II IT-A Overall'!$D$20</definedName>
    <definedName name="s1p">'II IT-A'!$D$7</definedName>
    <definedName name="s2c">'II IT-A Overall'!$F$20</definedName>
    <definedName name="s2p">'II IT-A'!$F$7</definedName>
    <definedName name="s3c">'II IT-A Overall'!$H$20</definedName>
    <definedName name="s3p">'II IT-A'!$H$7</definedName>
    <definedName name="s4c">'II IT-A Overall'!$J$20</definedName>
    <definedName name="s4p">'II IT-A'!$J$7</definedName>
    <definedName name="s5c">'II IT-A Overall'!$L$20</definedName>
    <definedName name="s5p">'II IT-A'!$L$7</definedName>
    <definedName name="s6c">'II IT-A Overall'!$N$20</definedName>
    <definedName name="s6p">'II IT-A'!$N$7</definedName>
    <definedName name="sub1" localSheetId="2">'1 Faculty Comments'!$F$12</definedName>
    <definedName name="sub1" localSheetId="11">'10'!$F$12</definedName>
    <definedName name="sub1" localSheetId="12">'11'!$F$12</definedName>
    <definedName name="sub1" localSheetId="3">'2'!$F$12</definedName>
    <definedName name="sub1" localSheetId="4">'3'!$F$12</definedName>
    <definedName name="sub1" localSheetId="5">'4'!$F$12</definedName>
    <definedName name="sub1" localSheetId="6">'5'!$F$12</definedName>
    <definedName name="sub1" localSheetId="7">'6'!$F$12</definedName>
    <definedName name="sub1" localSheetId="8">'7'!$F$12</definedName>
    <definedName name="sub1" localSheetId="9">'8'!$F$12</definedName>
    <definedName name="sub1" localSheetId="10">'9'!$F$12</definedName>
    <definedName name="sub1" localSheetId="1">'II IT-A Overall'!#REF!</definedName>
    <definedName name="sub1">'II IT-A'!$AE$12</definedName>
    <definedName name="sub2" localSheetId="2">'1 Faculty Comments'!$F$15</definedName>
    <definedName name="sub2" localSheetId="11">'10'!$F$15</definedName>
    <definedName name="sub2" localSheetId="12">'11'!$F$15</definedName>
    <definedName name="sub2" localSheetId="3">'2'!$F$15</definedName>
    <definedName name="sub2" localSheetId="4">'3'!$F$15</definedName>
    <definedName name="sub2" localSheetId="5">'4'!$F$15</definedName>
    <definedName name="sub2" localSheetId="6">'5'!$F$15</definedName>
    <definedName name="sub2" localSheetId="7">'6'!$F$15</definedName>
    <definedName name="sub2" localSheetId="8">'7'!$F$15</definedName>
    <definedName name="sub2" localSheetId="9">'8'!$F$15</definedName>
    <definedName name="sub2" localSheetId="10">'9'!$F$15</definedName>
    <definedName name="sub2" localSheetId="1">'II IT-A Overall'!#REF!</definedName>
    <definedName name="sub2">'II IT-A'!$AE$15</definedName>
    <definedName name="sub3" localSheetId="2">'1 Faculty Comments'!$F$19</definedName>
    <definedName name="sub3" localSheetId="11">'10'!$F$19</definedName>
    <definedName name="sub3" localSheetId="12">'11'!$F$19</definedName>
    <definedName name="sub3" localSheetId="3">'2'!$F$19</definedName>
    <definedName name="sub3" localSheetId="4">'3'!$F$19</definedName>
    <definedName name="sub3" localSheetId="5">'4'!$F$19</definedName>
    <definedName name="sub3" localSheetId="6">'5'!$F$19</definedName>
    <definedName name="sub3" localSheetId="7">'6'!$F$19</definedName>
    <definedName name="sub3" localSheetId="8">'7'!$F$19</definedName>
    <definedName name="sub3" localSheetId="9">'8'!$F$19</definedName>
    <definedName name="sub3" localSheetId="10">'9'!$F$19</definedName>
    <definedName name="sub3" localSheetId="1">'II IT-A Overall'!#REF!</definedName>
    <definedName name="sub3">'II IT-A'!$AE$18</definedName>
    <definedName name="sub4" localSheetId="2">'1 Faculty Comments'!$F$22</definedName>
    <definedName name="sub4" localSheetId="11">'10'!$F$22</definedName>
    <definedName name="sub4" localSheetId="12">'11'!$F$22</definedName>
    <definedName name="sub4" localSheetId="3">'2'!$F$22</definedName>
    <definedName name="sub4" localSheetId="4">'3'!$F$22</definedName>
    <definedName name="sub4" localSheetId="5">'4'!$F$22</definedName>
    <definedName name="sub4" localSheetId="6">'5'!$F$22</definedName>
    <definedName name="sub4" localSheetId="7">'6'!$F$22</definedName>
    <definedName name="sub4" localSheetId="8">'7'!$F$22</definedName>
    <definedName name="sub4" localSheetId="9">'8'!$F$22</definedName>
    <definedName name="sub4" localSheetId="10">'9'!$F$22</definedName>
    <definedName name="sub4" localSheetId="1">'II IT-A Overall'!#REF!</definedName>
    <definedName name="sub4">'II IT-A'!$AE$21</definedName>
    <definedName name="sub5" localSheetId="2">'1 Faculty Comments'!$F$25</definedName>
    <definedName name="sub5" localSheetId="11">'10'!$F$25</definedName>
    <definedName name="sub5" localSheetId="12">'11'!$F$25</definedName>
    <definedName name="sub5" localSheetId="3">'2'!$F$25</definedName>
    <definedName name="sub5" localSheetId="4">'3'!$F$25</definedName>
    <definedName name="sub5" localSheetId="5">'4'!$F$25</definedName>
    <definedName name="sub5" localSheetId="6">'5'!$F$25</definedName>
    <definedName name="sub5" localSheetId="7">'6'!$F$25</definedName>
    <definedName name="sub5" localSheetId="8">'7'!$F$25</definedName>
    <definedName name="sub5" localSheetId="9">'8'!$F$25</definedName>
    <definedName name="sub5" localSheetId="10">'9'!$F$25</definedName>
    <definedName name="sub5" localSheetId="1">'II IT-A Overall'!#REF!</definedName>
    <definedName name="sub5">'II IT-A'!$AE$24</definedName>
    <definedName name="sub6" localSheetId="2">'1 Faculty Comments'!$F$28</definedName>
    <definedName name="sub6" localSheetId="11">'10'!$F$28</definedName>
    <definedName name="sub6" localSheetId="12">'11'!$F$28</definedName>
    <definedName name="sub6" localSheetId="3">'2'!$F$28</definedName>
    <definedName name="sub6" localSheetId="4">'3'!$F$28</definedName>
    <definedName name="sub6" localSheetId="5">'4'!$F$28</definedName>
    <definedName name="sub6" localSheetId="6">'5'!$F$28</definedName>
    <definedName name="sub6" localSheetId="7">'6'!$F$28</definedName>
    <definedName name="sub6" localSheetId="8">'7'!$F$28</definedName>
    <definedName name="sub6" localSheetId="9">'8'!$F$28</definedName>
    <definedName name="sub6" localSheetId="10">'9'!$F$28</definedName>
    <definedName name="sub6" localSheetId="1">'II IT-A Overall'!#REF!</definedName>
    <definedName name="sub6">'II IT-A'!$AE$27</definedName>
  </definedNames>
  <calcPr fullCalcOnLoad="1"/>
</workbook>
</file>

<file path=xl/comments2.xml><?xml version="1.0" encoding="utf-8"?>
<comments xmlns="http://schemas.openxmlformats.org/spreadsheetml/2006/main">
  <authors>
    <author>Kittus</author>
  </authors>
  <commentList>
    <comment ref="A22" authorId="0">
      <text>
        <r>
          <rPr>
            <b/>
            <sz val="9"/>
            <rFont val="Tahoma"/>
            <family val="0"/>
          </rPr>
          <t>Kittus:</t>
        </r>
        <r>
          <rPr>
            <sz val="9"/>
            <rFont val="Tahoma"/>
            <family val="0"/>
          </rPr>
          <t xml:space="preserve">
To hide empty rows below
Click --&gt; Customize --&gt; OK</t>
        </r>
      </text>
    </comment>
  </commentList>
</comments>
</file>

<file path=xl/sharedStrings.xml><?xml version="1.0" encoding="utf-8"?>
<sst xmlns="http://schemas.openxmlformats.org/spreadsheetml/2006/main" count="1677" uniqueCount="179">
  <si>
    <t>Grade</t>
  </si>
  <si>
    <t>A+</t>
  </si>
  <si>
    <t>B</t>
  </si>
  <si>
    <t>A</t>
  </si>
  <si>
    <t>C</t>
  </si>
  <si>
    <t>B+</t>
  </si>
  <si>
    <t>O</t>
  </si>
  <si>
    <t>Roll No</t>
  </si>
  <si>
    <t>S.No</t>
  </si>
  <si>
    <t>Credits</t>
  </si>
  <si>
    <t>RESULT ANALYSIS</t>
  </si>
  <si>
    <t>No. of Students appeared</t>
  </si>
  <si>
    <t>No. of Students Absent</t>
  </si>
  <si>
    <t>No. of students passed</t>
  </si>
  <si>
    <t>No. of students failed</t>
  </si>
  <si>
    <t>%</t>
  </si>
  <si>
    <t>Total</t>
  </si>
  <si>
    <t>Name of the Faculty (Branch)</t>
  </si>
  <si>
    <t>No. of Students Detained</t>
  </si>
  <si>
    <t xml:space="preserve">Grades &amp; Credits </t>
  </si>
  <si>
    <t>Labs :</t>
  </si>
  <si>
    <t>Subject Code &amp; Name</t>
  </si>
  <si>
    <t/>
  </si>
  <si>
    <t>Overall Analysis :</t>
  </si>
  <si>
    <t>Subject</t>
  </si>
  <si>
    <t>Name</t>
  </si>
  <si>
    <t>Pass</t>
  </si>
  <si>
    <t>Pass %</t>
  </si>
  <si>
    <t>Fail</t>
  </si>
  <si>
    <t>Fail %</t>
  </si>
  <si>
    <t>Prepared By</t>
  </si>
  <si>
    <t>Name :</t>
  </si>
  <si>
    <t>HoD</t>
  </si>
  <si>
    <t>Principal</t>
  </si>
  <si>
    <t xml:space="preserve">Verified By </t>
  </si>
  <si>
    <t>Result</t>
  </si>
  <si>
    <t>No. of Passed :</t>
  </si>
  <si>
    <t>No. of Failed :</t>
  </si>
  <si>
    <t>Total Appeared :</t>
  </si>
  <si>
    <t>No. of Absent :</t>
  </si>
  <si>
    <t>Failed Students Analysis  -  Faculty &amp; HoD Comments</t>
  </si>
  <si>
    <t>Student ID</t>
  </si>
  <si>
    <t>Name of the Student</t>
  </si>
  <si>
    <t>Internal</t>
  </si>
  <si>
    <t>External</t>
  </si>
  <si>
    <t>1 Month</t>
  </si>
  <si>
    <t>2 Month</t>
  </si>
  <si>
    <t>3 Month</t>
  </si>
  <si>
    <t>4 Month</t>
  </si>
  <si>
    <t>Month wise Attendance ( Attended / Total)</t>
  </si>
  <si>
    <t>Faculty Comments</t>
  </si>
  <si>
    <t>HOD Comments</t>
  </si>
  <si>
    <t>Sem End</t>
  </si>
  <si>
    <t>Marks</t>
  </si>
  <si>
    <t>Sign. Of HoD</t>
  </si>
  <si>
    <t>Sign. Of Faculty</t>
  </si>
  <si>
    <t>Prepared by….</t>
  </si>
  <si>
    <t>Kittu's</t>
  </si>
  <si>
    <t>Department of IT</t>
  </si>
  <si>
    <t>SGPA</t>
  </si>
  <si>
    <t>Gr Points</t>
  </si>
  <si>
    <r>
      <t>∑</t>
    </r>
    <r>
      <rPr>
        <b/>
        <sz val="10"/>
        <rFont val="Arial"/>
        <family val="2"/>
      </rPr>
      <t>(Ci * Gi)</t>
    </r>
  </si>
  <si>
    <t>:</t>
  </si>
  <si>
    <t>SGPA Analysis</t>
  </si>
  <si>
    <t>&gt;= 80%</t>
  </si>
  <si>
    <t>&gt;= 70%</t>
  </si>
  <si>
    <t>&gt;= 60%</t>
  </si>
  <si>
    <t>&gt;= 50%</t>
  </si>
  <si>
    <t>&lt;= 50%</t>
  </si>
  <si>
    <t>G Deepthi[Physics]</t>
  </si>
  <si>
    <t>K Padma[Maths]</t>
  </si>
  <si>
    <t>G Sangeetha[Maths]</t>
  </si>
  <si>
    <t>R Divya Bharathi[Chemistry]</t>
  </si>
  <si>
    <t xml:space="preserve">Name of the Branch : Computer Science and Engineering  -  B Section </t>
  </si>
  <si>
    <t>M Vinod[CSE]</t>
  </si>
  <si>
    <t>V Pushparani[GE]</t>
  </si>
  <si>
    <t>16321A1201</t>
  </si>
  <si>
    <t>16321A1202</t>
  </si>
  <si>
    <t>16321A1203</t>
  </si>
  <si>
    <t>16321A1204</t>
  </si>
  <si>
    <t>16321A1205</t>
  </si>
  <si>
    <t>16321A1206</t>
  </si>
  <si>
    <t>16321A1207</t>
  </si>
  <si>
    <t>16321A1208</t>
  </si>
  <si>
    <t>16321A1209</t>
  </si>
  <si>
    <t>16321A1210</t>
  </si>
  <si>
    <t>16321A1211</t>
  </si>
  <si>
    <t>16321A1212</t>
  </si>
  <si>
    <t>16321A1213</t>
  </si>
  <si>
    <t>16321A1214</t>
  </si>
  <si>
    <t>16321A1216</t>
  </si>
  <si>
    <t>16321A1217</t>
  </si>
  <si>
    <t>16321A1218</t>
  </si>
  <si>
    <t>16321A1219</t>
  </si>
  <si>
    <t>16321A1220</t>
  </si>
  <si>
    <t>16321A1221</t>
  </si>
  <si>
    <t>16321A1222</t>
  </si>
  <si>
    <t>16321A1223</t>
  </si>
  <si>
    <t>16321A1224</t>
  </si>
  <si>
    <t>16321A1225</t>
  </si>
  <si>
    <t>16321A1226</t>
  </si>
  <si>
    <t>16321A1227</t>
  </si>
  <si>
    <t>16321A1228</t>
  </si>
  <si>
    <t>16321A1229</t>
  </si>
  <si>
    <t>16321A1230</t>
  </si>
  <si>
    <t>16321A1231</t>
  </si>
  <si>
    <t>16321A1232</t>
  </si>
  <si>
    <t>16321A1233</t>
  </si>
  <si>
    <t>16321A1234</t>
  </si>
  <si>
    <t>16321A1235</t>
  </si>
  <si>
    <t>16321A1236</t>
  </si>
  <si>
    <t>16321A1237</t>
  </si>
  <si>
    <t>16321A1238</t>
  </si>
  <si>
    <t>16321A1239</t>
  </si>
  <si>
    <t>16321A1240</t>
  </si>
  <si>
    <t>16321A1241</t>
  </si>
  <si>
    <t>16321A1242</t>
  </si>
  <si>
    <t>16321A1243</t>
  </si>
  <si>
    <t>16321A1244</t>
  </si>
  <si>
    <t>16321A1245</t>
  </si>
  <si>
    <t>16321A1246</t>
  </si>
  <si>
    <t>16321A1247</t>
  </si>
  <si>
    <t>16321A1248</t>
  </si>
  <si>
    <t>16321A1249</t>
  </si>
  <si>
    <t>16321A1250</t>
  </si>
  <si>
    <t>16321A1251</t>
  </si>
  <si>
    <t>16321A1252</t>
  </si>
  <si>
    <t>16321A1253</t>
  </si>
  <si>
    <t>16321A1254</t>
  </si>
  <si>
    <t>16321A1255</t>
  </si>
  <si>
    <t>16321A1256</t>
  </si>
  <si>
    <t>16321A1257</t>
  </si>
  <si>
    <t>16321A1258</t>
  </si>
  <si>
    <t>16321A1259</t>
  </si>
  <si>
    <t>16321A1260</t>
  </si>
  <si>
    <t>F</t>
  </si>
  <si>
    <t>133BM</t>
  </si>
  <si>
    <t>133BD</t>
  </si>
  <si>
    <t>133AG</t>
  </si>
  <si>
    <t>133AJ</t>
  </si>
  <si>
    <t>133BC</t>
  </si>
  <si>
    <t>OOPT JAVA</t>
  </si>
  <si>
    <t>EST</t>
  </si>
  <si>
    <t>M-IV</t>
  </si>
  <si>
    <t>DS C++</t>
  </si>
  <si>
    <t>DLD</t>
  </si>
  <si>
    <t>MFCS</t>
  </si>
  <si>
    <t>DS C++ LAB</t>
  </si>
  <si>
    <t>IT WORKSHOP</t>
  </si>
  <si>
    <t>dd</t>
  </si>
  <si>
    <t>f</t>
  </si>
  <si>
    <t>16321A1261</t>
  </si>
  <si>
    <t>16321A1262</t>
  </si>
  <si>
    <t>16321A1263</t>
  </si>
  <si>
    <t>16321A1264</t>
  </si>
  <si>
    <t>16321A1265</t>
  </si>
  <si>
    <t>16321A1266</t>
  </si>
  <si>
    <t>16321A1267</t>
  </si>
  <si>
    <t>16321A1268</t>
  </si>
  <si>
    <t>16321A1269</t>
  </si>
  <si>
    <t>16321A1270</t>
  </si>
  <si>
    <t>16321A1271</t>
  </si>
  <si>
    <t>16321A1272</t>
  </si>
  <si>
    <t>16321A1273</t>
  </si>
  <si>
    <t>16321A1274</t>
  </si>
  <si>
    <t>16321A1275</t>
  </si>
  <si>
    <t>16321A1276</t>
  </si>
  <si>
    <t>16321A1277</t>
  </si>
  <si>
    <t>16321A1278</t>
  </si>
  <si>
    <t>16321A1279</t>
  </si>
  <si>
    <t>16321A1280</t>
  </si>
  <si>
    <t>16321A1281</t>
  </si>
  <si>
    <t>16321A1282</t>
  </si>
  <si>
    <t>16321A1283</t>
  </si>
  <si>
    <t>16321A1284</t>
  </si>
  <si>
    <t xml:space="preserve">I B.Pharm.,  II Semester, Regular Exams - May, 2017 [ Academic Year 2016 - 2017 ] </t>
  </si>
  <si>
    <t>ffs</t>
  </si>
  <si>
    <t>ddd</t>
  </si>
  <si>
    <t>Bhoj Reddy Engineering College for Women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</si>
</sst>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1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rial"/>
      <family val="0"/>
    </font>
    <font>
      <b/>
      <sz val="18"/>
      <name val="Arial"/>
      <family val="2"/>
    </font>
    <font>
      <i/>
      <sz val="16"/>
      <color indexed="15"/>
      <name val="Brush Script MT"/>
      <family val="4"/>
    </font>
    <font>
      <u val="single"/>
      <sz val="18"/>
      <color indexed="13"/>
      <name val="Harlow Solid Italic"/>
      <family val="5"/>
    </font>
    <font>
      <sz val="10"/>
      <color indexed="15"/>
      <name val="Bodoni MT"/>
      <family val="1"/>
    </font>
    <font>
      <sz val="16"/>
      <name val="Arial Rounded MT Bold"/>
      <family val="2"/>
    </font>
    <font>
      <sz val="10"/>
      <color indexed="9"/>
      <name val="Arial"/>
      <family val="0"/>
    </font>
    <font>
      <b/>
      <sz val="16"/>
      <color indexed="18"/>
      <name val="Arial"/>
      <family val="2"/>
    </font>
    <font>
      <sz val="9.5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0"/>
    </font>
    <font>
      <i/>
      <sz val="12"/>
      <color indexed="8"/>
      <name val="Arial"/>
      <family val="0"/>
    </font>
    <font>
      <sz val="1"/>
      <color indexed="8"/>
      <name val="Arial"/>
      <family val="0"/>
    </font>
    <font>
      <b/>
      <i/>
      <sz val="1"/>
      <color indexed="8"/>
      <name val="Arial"/>
      <family val="0"/>
    </font>
    <font>
      <i/>
      <sz val="1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2.5"/>
      <color indexed="8"/>
      <name val="Arial"/>
      <family val="0"/>
    </font>
    <font>
      <sz val="2.75"/>
      <color indexed="8"/>
      <name val="Arial"/>
      <family val="0"/>
    </font>
    <font>
      <b/>
      <i/>
      <sz val="2.75"/>
      <color indexed="8"/>
      <name val="Arial"/>
      <family val="0"/>
    </font>
    <font>
      <i/>
      <sz val="2.75"/>
      <color indexed="8"/>
      <name val="Arial"/>
      <family val="0"/>
    </font>
    <font>
      <sz val="8"/>
      <name val="Tahoma"/>
      <family val="2"/>
    </font>
    <font>
      <b/>
      <sz val="10.5"/>
      <color indexed="8"/>
      <name val="Arial"/>
      <family val="0"/>
    </font>
    <font>
      <b/>
      <u val="single"/>
      <sz val="11.25"/>
      <color indexed="8"/>
      <name val="Arial"/>
      <family val="0"/>
    </font>
    <font>
      <b/>
      <sz val="1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2.75"/>
      <color indexed="8"/>
      <name val="Arial"/>
      <family val="0"/>
    </font>
    <font>
      <b/>
      <u val="single"/>
      <sz val="3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1" fontId="24" fillId="0" borderId="12" xfId="57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 shrinkToFit="1"/>
      <protection/>
    </xf>
    <xf numFmtId="1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5" fillId="0" borderId="0" xfId="57" applyFont="1" applyFill="1" applyAlignment="1" applyProtection="1">
      <alignment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vertical="center" wrapText="1"/>
      <protection/>
    </xf>
    <xf numFmtId="0" fontId="29" fillId="0" borderId="0" xfId="57" applyFont="1" applyFill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49" fontId="18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 shrinkToFi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 shrinkToFit="1"/>
      <protection/>
    </xf>
    <xf numFmtId="1" fontId="24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29" fillId="0" borderId="0" xfId="57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 applyBorder="1" applyAlignment="1" applyProtection="1">
      <alignment horizontal="center" vertical="center" wrapText="1"/>
      <protection/>
    </xf>
    <xf numFmtId="0" fontId="29" fillId="0" borderId="16" xfId="57" applyFont="1" applyFill="1" applyBorder="1" applyAlignment="1" applyProtection="1">
      <alignment horizontal="center" vertical="center" wrapText="1"/>
      <protection/>
    </xf>
    <xf numFmtId="0" fontId="29" fillId="0" borderId="17" xfId="57" applyFont="1" applyFill="1" applyBorder="1" applyAlignment="1" applyProtection="1">
      <alignment horizontal="center" vertical="center" wrapText="1"/>
      <protection/>
    </xf>
    <xf numFmtId="0" fontId="29" fillId="0" borderId="18" xfId="57" applyFont="1" applyFill="1" applyBorder="1" applyAlignment="1" applyProtection="1">
      <alignment horizontal="center" vertical="center" wrapText="1"/>
      <protection/>
    </xf>
    <xf numFmtId="0" fontId="29" fillId="0" borderId="19" xfId="57" applyFont="1" applyFill="1" applyBorder="1" applyAlignment="1" applyProtection="1">
      <alignment horizontal="center" vertical="center" wrapText="1"/>
      <protection/>
    </xf>
    <xf numFmtId="0" fontId="29" fillId="0" borderId="20" xfId="57" applyFont="1" applyFill="1" applyBorder="1" applyAlignment="1" applyProtection="1">
      <alignment horizontal="center" vertical="center" wrapText="1"/>
      <protection/>
    </xf>
    <xf numFmtId="0" fontId="41" fillId="0" borderId="21" xfId="57" applyFont="1" applyFill="1" applyBorder="1" applyAlignment="1" applyProtection="1">
      <alignment horizontal="center" vertical="center" wrapText="1"/>
      <protection/>
    </xf>
    <xf numFmtId="0" fontId="41" fillId="0" borderId="22" xfId="57" applyFont="1" applyFill="1" applyBorder="1" applyAlignment="1" applyProtection="1">
      <alignment horizontal="center" vertical="center" wrapText="1"/>
      <protection/>
    </xf>
    <xf numFmtId="0" fontId="41" fillId="0" borderId="23" xfId="57" applyFont="1" applyFill="1" applyBorder="1" applyAlignment="1" applyProtection="1">
      <alignment horizontal="center" vertical="center" wrapText="1"/>
      <protection/>
    </xf>
    <xf numFmtId="0" fontId="29" fillId="0" borderId="24" xfId="57" applyFont="1" applyFill="1" applyBorder="1" applyAlignment="1" applyProtection="1">
      <alignment horizontal="center" vertical="center" wrapText="1"/>
      <protection/>
    </xf>
    <xf numFmtId="0" fontId="29" fillId="0" borderId="25" xfId="57" applyFont="1" applyFill="1" applyBorder="1" applyAlignment="1" applyProtection="1">
      <alignment horizontal="center" vertical="center" wrapText="1"/>
      <protection/>
    </xf>
    <xf numFmtId="2" fontId="29" fillId="0" borderId="10" xfId="0" applyNumberFormat="1" applyFont="1" applyBorder="1" applyAlignment="1" applyProtection="1">
      <alignment horizontal="center" vertical="center" wrapText="1"/>
      <protection/>
    </xf>
    <xf numFmtId="1" fontId="29" fillId="0" borderId="26" xfId="57" applyNumberFormat="1" applyFont="1" applyFill="1" applyBorder="1" applyAlignment="1" applyProtection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30" fillId="17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 shrinkToFit="1"/>
      <protection/>
    </xf>
    <xf numFmtId="0" fontId="26" fillId="0" borderId="0" xfId="57" applyFont="1" applyBorder="1" applyAlignment="1" applyProtection="1">
      <alignment horizontal="center" vertical="center" wrapText="1"/>
      <protection locked="0"/>
    </xf>
    <xf numFmtId="0" fontId="23" fillId="0" borderId="0" xfId="57" applyFont="1" applyFill="1" applyBorder="1" applyAlignment="1" applyProtection="1">
      <alignment horizontal="center" vertical="center" wrapText="1"/>
      <protection locked="0"/>
    </xf>
    <xf numFmtId="0" fontId="24" fillId="0" borderId="0" xfId="57" applyFont="1" applyFill="1" applyBorder="1" applyAlignment="1">
      <alignment horizontal="center" vertical="center" wrapText="1"/>
      <protection/>
    </xf>
    <xf numFmtId="1" fontId="24" fillId="0" borderId="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1" fontId="24" fillId="0" borderId="18" xfId="57" applyNumberFormat="1" applyFont="1" applyFill="1" applyBorder="1" applyAlignment="1">
      <alignment horizontal="center" vertical="center" wrapText="1"/>
      <protection/>
    </xf>
    <xf numFmtId="1" fontId="24" fillId="0" borderId="20" xfId="57" applyNumberFormat="1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 applyProtection="1">
      <alignment horizontal="center" vertical="center" wrapText="1"/>
      <protection locked="0"/>
    </xf>
    <xf numFmtId="0" fontId="26" fillId="0" borderId="11" xfId="57" applyFont="1" applyBorder="1" applyAlignment="1" applyProtection="1">
      <alignment horizontal="center" vertical="center" wrapText="1"/>
      <protection locked="0"/>
    </xf>
    <xf numFmtId="0" fontId="23" fillId="0" borderId="12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 applyProtection="1">
      <alignment horizontal="center" vertical="center" wrapText="1"/>
      <protection locked="0"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36" fillId="17" borderId="0" xfId="0" applyFont="1" applyFill="1" applyAlignment="1">
      <alignment horizontal="center"/>
    </xf>
    <xf numFmtId="0" fontId="37" fillId="26" borderId="0" xfId="0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18" fillId="0" borderId="10" xfId="57" applyFont="1" applyFill="1" applyBorder="1" applyAlignment="1">
      <alignment horizontal="center" vertical="center"/>
      <protection/>
    </xf>
    <xf numFmtId="0" fontId="28" fillId="0" borderId="0" xfId="57" applyFont="1" applyFill="1" applyAlignment="1" applyProtection="1">
      <alignment horizontal="center" vertical="center" wrapText="1"/>
      <protection locked="0"/>
    </xf>
    <xf numFmtId="0" fontId="25" fillId="0" borderId="0" xfId="57" applyFont="1" applyFill="1" applyAlignment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 locked="0"/>
    </xf>
    <xf numFmtId="0" fontId="27" fillId="0" borderId="0" xfId="57" applyFont="1" applyFill="1" applyAlignment="1" applyProtection="1">
      <alignment horizontal="center" vertical="center" wrapText="1"/>
      <protection locked="0"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 wrapText="1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0" fillId="0" borderId="27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0" xfId="57" applyFont="1" applyFill="1" applyAlignment="1" applyProtection="1">
      <alignment horizontal="center" vertical="center" wrapText="1"/>
      <protection locked="0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28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/>
    </xf>
    <xf numFmtId="0" fontId="29" fillId="0" borderId="0" xfId="57" applyFont="1" applyFill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right" vertical="center" wrapText="1"/>
    </xf>
    <xf numFmtId="0" fontId="28" fillId="0" borderId="0" xfId="57" applyFont="1" applyFill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1" fontId="24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Border="1" applyAlignment="1" applyProtection="1">
      <alignment horizontal="center" vertical="center" wrapText="1"/>
      <protection/>
    </xf>
    <xf numFmtId="0" fontId="26" fillId="0" borderId="15" xfId="57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5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>
        <c:manualLayout>
          <c:xMode val="factor"/>
          <c:yMode val="factor"/>
          <c:x val="-0.4015"/>
          <c:y val="0.0277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275"/>
          <c:w val="0.9875"/>
          <c:h val="0.9697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'II IT-A'!$AD$47:$AD$57</c:f>
              <c:numCache/>
            </c:numRef>
          </c:val>
          <c:shape val="box"/>
        </c:ser>
        <c:shape val="box"/>
        <c:axId val="19869388"/>
        <c:axId val="44606765"/>
      </c:bar3DChart>
      <c:catAx>
        <c:axId val="19869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 in Each Subject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6765"/>
        <c:crosses val="autoZero"/>
        <c:auto val="1"/>
        <c:lblOffset val="100"/>
        <c:tickLblSkip val="1"/>
        <c:noMultiLvlLbl val="0"/>
      </c:catAx>
      <c:valAx>
        <c:axId val="44606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693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1875686"/>
        <c:axId val="39772311"/>
      </c:bar3DChart>
      <c:catAx>
        <c:axId val="11875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56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406480"/>
        <c:axId val="331729"/>
      </c:bar3D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85562"/>
        <c:axId val="26870059"/>
      </c:bar3D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0503940"/>
        <c:axId val="28991141"/>
      </c:bar3DChart>
      <c:catAx>
        <c:axId val="40503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39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593678"/>
        <c:axId val="66581055"/>
      </c:bar3DChart>
      <c:catAx>
        <c:axId val="5959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 IT-A Overall'!#REF!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916566"/>
        <c:axId val="56378183"/>
      </c:bar3D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378183"/>
        <c:crosses val="autoZero"/>
        <c:auto val="1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65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CGPA Analysis</a:t>
            </a:r>
          </a:p>
        </c:rich>
      </c:tx>
      <c:layout>
        <c:manualLayout>
          <c:xMode val="factor"/>
          <c:yMode val="factor"/>
          <c:x val="-0.38675"/>
          <c:y val="0.054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5"/>
          <c:y val="0"/>
          <c:w val="0.985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IT-A Overall'!$B$11:$B$15</c:f>
              <c:strCache>
                <c:ptCount val="1"/>
                <c:pt idx="0">
                  <c:v>&gt;= 80% &gt;= 70% &gt;= 60% &gt;= 50% &lt;= 50%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'II IT-A Overall'!$D$11:$D$15</c:f>
              <c:numCache/>
            </c:numRef>
          </c:val>
          <c:shape val="box"/>
        </c:ser>
        <c:shape val="box"/>
        <c:axId val="37641600"/>
        <c:axId val="3230081"/>
      </c:bar3DChart>
      <c:catAx>
        <c:axId val="3764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30081"/>
        <c:crosses val="autoZero"/>
        <c:auto val="1"/>
        <c:lblOffset val="100"/>
        <c:tickLblSkip val="1"/>
        <c:noMultiLvlLbl val="0"/>
      </c:catAx>
      <c:valAx>
        <c:axId val="3230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16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Faculty Comments'!#REF!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9070730"/>
        <c:axId val="60309979"/>
      </c:bar3DChart>
      <c:catAx>
        <c:axId val="29070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9979"/>
        <c:crosses val="autoZero"/>
        <c:auto val="1"/>
        <c:lblOffset val="100"/>
        <c:tickLblSkip val="1"/>
        <c:noMultiLvlLbl val="0"/>
      </c:catAx>
      <c:valAx>
        <c:axId val="6030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07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18900"/>
        <c:axId val="53270101"/>
      </c:bar3D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101"/>
        <c:crosses val="autoZero"/>
        <c:auto val="1"/>
        <c:lblOffset val="100"/>
        <c:tickLblSkip val="1"/>
        <c:noMultiLvlLbl val="0"/>
      </c:catAx>
      <c:valAx>
        <c:axId val="53270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8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668862"/>
        <c:axId val="19910895"/>
      </c:bar3DChart>
      <c:catAx>
        <c:axId val="9668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0895"/>
        <c:crosses val="autoZero"/>
        <c:auto val="1"/>
        <c:lblOffset val="100"/>
        <c:tickLblSkip val="1"/>
        <c:noMultiLvlLbl val="0"/>
      </c:catAx>
      <c:valAx>
        <c:axId val="19910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88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4980328"/>
        <c:axId val="2169769"/>
      </c:bar3DChart>
      <c:catAx>
        <c:axId val="44980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769"/>
        <c:crosses val="autoZero"/>
        <c:auto val="1"/>
        <c:lblOffset val="100"/>
        <c:tickLblSkip val="1"/>
        <c:noMultiLvlLbl val="0"/>
      </c:catAx>
      <c:valAx>
        <c:axId val="2169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03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9527922"/>
        <c:axId val="41533571"/>
      </c:bar3DChart>
      <c:catAx>
        <c:axId val="1952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79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8257820"/>
        <c:axId val="8776061"/>
      </c:bar3DChart>
      <c:catAx>
        <c:axId val="3825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78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45</xdr:row>
      <xdr:rowOff>123825</xdr:rowOff>
    </xdr:from>
    <xdr:to>
      <xdr:col>45</xdr:col>
      <xdr:colOff>552450</xdr:colOff>
      <xdr:row>56</xdr:row>
      <xdr:rowOff>209550</xdr:rowOff>
    </xdr:to>
    <xdr:graphicFrame>
      <xdr:nvGraphicFramePr>
        <xdr:cNvPr id="1" name="Chart 1"/>
        <xdr:cNvGraphicFramePr/>
      </xdr:nvGraphicFramePr>
      <xdr:xfrm>
        <a:off x="26098500" y="11191875"/>
        <a:ext cx="7724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49</xdr:row>
      <xdr:rowOff>228600</xdr:rowOff>
    </xdr:from>
    <xdr:to>
      <xdr:col>18</xdr:col>
      <xdr:colOff>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13515975" y="13773150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238125</xdr:rowOff>
    </xdr:from>
    <xdr:to>
      <xdr:col>26</xdr:col>
      <xdr:colOff>0</xdr:colOff>
      <xdr:row>16</xdr:row>
      <xdr:rowOff>9525</xdr:rowOff>
    </xdr:to>
    <xdr:graphicFrame>
      <xdr:nvGraphicFramePr>
        <xdr:cNvPr id="2" name="Chart 25"/>
        <xdr:cNvGraphicFramePr/>
      </xdr:nvGraphicFramePr>
      <xdr:xfrm>
        <a:off x="4467225" y="1819275"/>
        <a:ext cx="147637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6"/>
  <sheetViews>
    <sheetView zoomScalePageLayoutView="0" workbookViewId="0" topLeftCell="Z1">
      <selection activeCell="Z8" sqref="Z8:AT8"/>
    </sheetView>
  </sheetViews>
  <sheetFormatPr defaultColWidth="9.140625" defaultRowHeight="12.75"/>
  <cols>
    <col min="1" max="1" width="6.28125" style="2" customWidth="1"/>
    <col min="2" max="2" width="15.7109375" style="2" customWidth="1"/>
    <col min="3" max="24" width="10.7109375" style="2" customWidth="1"/>
    <col min="25" max="25" width="6.7109375" style="2" customWidth="1"/>
    <col min="26" max="26" width="8.57421875" style="2" customWidth="1"/>
    <col min="27" max="27" width="27.28125" style="2" customWidth="1"/>
    <col min="28" max="28" width="37.28125" style="2" customWidth="1"/>
    <col min="29" max="34" width="10.7109375" style="2" customWidth="1"/>
    <col min="35" max="42" width="8.7109375" style="2" customWidth="1"/>
    <col min="43" max="43" width="10.00390625" style="2" customWidth="1"/>
    <col min="44" max="46" width="8.7109375" style="2" customWidth="1"/>
    <col min="47" max="50" width="6.7109375" style="2" customWidth="1"/>
    <col min="51" max="16384" width="9.140625" style="2" customWidth="1"/>
  </cols>
  <sheetData>
    <row r="1" spans="41:46" ht="21.75">
      <c r="AO1" s="101" t="s">
        <v>56</v>
      </c>
      <c r="AP1" s="101"/>
      <c r="AQ1" s="102" t="s">
        <v>57</v>
      </c>
      <c r="AR1" s="104">
        <v>9246832775</v>
      </c>
      <c r="AS1" s="104"/>
      <c r="AT1" s="104"/>
    </row>
    <row r="2" spans="41:45" ht="13.5">
      <c r="AO2" s="44"/>
      <c r="AP2" s="44"/>
      <c r="AQ2" s="102"/>
      <c r="AR2" s="103" t="s">
        <v>58</v>
      </c>
      <c r="AS2" s="103"/>
    </row>
    <row r="4" spans="26:46" ht="12.75">
      <c r="Z4" s="109" t="s">
        <v>178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</row>
    <row r="5" spans="1:46" ht="18" customHeight="1">
      <c r="A5" s="122" t="s">
        <v>8</v>
      </c>
      <c r="B5" s="122" t="s">
        <v>7</v>
      </c>
      <c r="C5" s="96" t="s">
        <v>136</v>
      </c>
      <c r="D5" s="97"/>
      <c r="E5" s="96">
        <v>13313</v>
      </c>
      <c r="F5" s="97"/>
      <c r="G5" s="96" t="s">
        <v>137</v>
      </c>
      <c r="H5" s="97"/>
      <c r="I5" s="96" t="s">
        <v>138</v>
      </c>
      <c r="J5" s="97"/>
      <c r="K5" s="96" t="s">
        <v>139</v>
      </c>
      <c r="L5" s="97"/>
      <c r="M5" s="96" t="s">
        <v>140</v>
      </c>
      <c r="N5" s="97"/>
      <c r="O5" s="96">
        <v>13307</v>
      </c>
      <c r="P5" s="97"/>
      <c r="Q5" s="96">
        <v>13319</v>
      </c>
      <c r="R5" s="97"/>
      <c r="S5" s="96">
        <v>13328</v>
      </c>
      <c r="T5" s="97"/>
      <c r="U5" s="96">
        <v>13329</v>
      </c>
      <c r="V5" s="97"/>
      <c r="W5" s="96">
        <v>13330</v>
      </c>
      <c r="X5" s="97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46" ht="22.5" customHeight="1">
      <c r="A6" s="122"/>
      <c r="B6" s="122"/>
      <c r="C6" s="99" t="s">
        <v>141</v>
      </c>
      <c r="D6" s="99"/>
      <c r="E6" s="99" t="s">
        <v>142</v>
      </c>
      <c r="F6" s="99"/>
      <c r="G6" s="99" t="s">
        <v>143</v>
      </c>
      <c r="H6" s="99"/>
      <c r="I6" s="99" t="s">
        <v>144</v>
      </c>
      <c r="J6" s="99"/>
      <c r="K6" s="99" t="s">
        <v>145</v>
      </c>
      <c r="L6" s="99"/>
      <c r="M6" s="99" t="s">
        <v>146</v>
      </c>
      <c r="N6" s="99"/>
      <c r="O6" s="99" t="s">
        <v>147</v>
      </c>
      <c r="P6" s="99"/>
      <c r="Q6" s="99" t="s">
        <v>148</v>
      </c>
      <c r="R6" s="99"/>
      <c r="S6" s="99" t="s">
        <v>141</v>
      </c>
      <c r="T6" s="99"/>
      <c r="U6" s="99" t="s">
        <v>150</v>
      </c>
      <c r="V6" s="99"/>
      <c r="W6" s="99" t="s">
        <v>150</v>
      </c>
      <c r="X6" s="99"/>
      <c r="Z6" s="107" t="s">
        <v>10</v>
      </c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24.75" customHeight="1">
      <c r="A7" s="122"/>
      <c r="B7" s="122"/>
      <c r="C7" s="19" t="s">
        <v>9</v>
      </c>
      <c r="D7" s="47">
        <v>3</v>
      </c>
      <c r="E7" s="19" t="s">
        <v>9</v>
      </c>
      <c r="F7" s="47">
        <v>4</v>
      </c>
      <c r="G7" s="19" t="s">
        <v>9</v>
      </c>
      <c r="H7" s="47">
        <v>3</v>
      </c>
      <c r="I7" s="19" t="s">
        <v>9</v>
      </c>
      <c r="J7" s="47">
        <v>4</v>
      </c>
      <c r="K7" s="19" t="s">
        <v>9</v>
      </c>
      <c r="L7" s="47">
        <v>4</v>
      </c>
      <c r="M7" s="19" t="s">
        <v>9</v>
      </c>
      <c r="N7" s="47">
        <v>2</v>
      </c>
      <c r="O7" s="19" t="s">
        <v>9</v>
      </c>
      <c r="P7" s="47">
        <v>2</v>
      </c>
      <c r="Q7" s="19" t="s">
        <v>9</v>
      </c>
      <c r="R7" s="47">
        <v>2</v>
      </c>
      <c r="S7" s="19" t="s">
        <v>9</v>
      </c>
      <c r="T7" s="47">
        <v>3</v>
      </c>
      <c r="U7" s="19" t="s">
        <v>9</v>
      </c>
      <c r="V7" s="47">
        <v>4</v>
      </c>
      <c r="W7" s="19" t="s">
        <v>9</v>
      </c>
      <c r="X7" s="47">
        <v>5</v>
      </c>
      <c r="Z7" s="123" t="s">
        <v>175</v>
      </c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</row>
    <row r="8" spans="1:46" ht="24" customHeight="1">
      <c r="A8" s="122"/>
      <c r="B8" s="122"/>
      <c r="C8" s="19" t="s">
        <v>0</v>
      </c>
      <c r="D8" s="19" t="s">
        <v>60</v>
      </c>
      <c r="E8" s="19" t="s">
        <v>0</v>
      </c>
      <c r="F8" s="19" t="s">
        <v>60</v>
      </c>
      <c r="G8" s="19" t="s">
        <v>0</v>
      </c>
      <c r="H8" s="19" t="s">
        <v>60</v>
      </c>
      <c r="I8" s="19" t="s">
        <v>0</v>
      </c>
      <c r="J8" s="19" t="s">
        <v>60</v>
      </c>
      <c r="K8" s="19" t="s">
        <v>0</v>
      </c>
      <c r="L8" s="19" t="s">
        <v>60</v>
      </c>
      <c r="M8" s="19" t="s">
        <v>0</v>
      </c>
      <c r="N8" s="19" t="s">
        <v>60</v>
      </c>
      <c r="O8" s="19" t="s">
        <v>0</v>
      </c>
      <c r="P8" s="19" t="s">
        <v>60</v>
      </c>
      <c r="Q8" s="19" t="s">
        <v>0</v>
      </c>
      <c r="R8" s="19" t="s">
        <v>60</v>
      </c>
      <c r="S8" s="19" t="s">
        <v>0</v>
      </c>
      <c r="T8" s="19" t="s">
        <v>60</v>
      </c>
      <c r="U8" s="19" t="s">
        <v>0</v>
      </c>
      <c r="V8" s="19" t="s">
        <v>60</v>
      </c>
      <c r="W8" s="19" t="s">
        <v>0</v>
      </c>
      <c r="X8" s="19" t="s">
        <v>60</v>
      </c>
      <c r="Z8" s="106" t="s">
        <v>73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ht="19.5" customHeight="1">
      <c r="A9" s="64">
        <v>1</v>
      </c>
      <c r="B9" s="65" t="s">
        <v>76</v>
      </c>
      <c r="C9" s="65" t="s">
        <v>2</v>
      </c>
      <c r="D9" s="65">
        <v>6</v>
      </c>
      <c r="E9" s="65" t="s">
        <v>4</v>
      </c>
      <c r="F9" s="65">
        <v>5</v>
      </c>
      <c r="G9" s="65" t="s">
        <v>4</v>
      </c>
      <c r="H9" s="65">
        <v>5</v>
      </c>
      <c r="I9" s="65" t="s">
        <v>4</v>
      </c>
      <c r="J9" s="65">
        <v>5</v>
      </c>
      <c r="K9" s="65" t="s">
        <v>135</v>
      </c>
      <c r="L9" s="65">
        <v>0</v>
      </c>
      <c r="M9" s="65" t="s">
        <v>4</v>
      </c>
      <c r="N9" s="65">
        <v>5</v>
      </c>
      <c r="O9" s="65" t="s">
        <v>1</v>
      </c>
      <c r="P9" s="65">
        <v>9</v>
      </c>
      <c r="Q9" s="65" t="s">
        <v>6</v>
      </c>
      <c r="R9" s="65">
        <v>10</v>
      </c>
      <c r="S9" s="65" t="s">
        <v>3</v>
      </c>
      <c r="T9" s="65">
        <v>8</v>
      </c>
      <c r="U9" s="65" t="s">
        <v>3</v>
      </c>
      <c r="V9" s="65">
        <v>8</v>
      </c>
      <c r="W9" s="65" t="s">
        <v>3</v>
      </c>
      <c r="X9" s="65">
        <v>8</v>
      </c>
      <c r="Z9" s="98" t="s">
        <v>8</v>
      </c>
      <c r="AA9" s="98" t="s">
        <v>21</v>
      </c>
      <c r="AB9" s="98" t="s">
        <v>17</v>
      </c>
      <c r="AC9" s="98" t="s">
        <v>16</v>
      </c>
      <c r="AD9" s="117" t="s">
        <v>18</v>
      </c>
      <c r="AE9" s="98" t="s">
        <v>11</v>
      </c>
      <c r="AF9" s="98" t="s">
        <v>12</v>
      </c>
      <c r="AG9" s="98" t="s">
        <v>13</v>
      </c>
      <c r="AH9" s="98" t="s">
        <v>14</v>
      </c>
      <c r="AI9" s="110" t="s">
        <v>19</v>
      </c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ht="19.5" customHeight="1">
      <c r="A10" s="64">
        <v>2</v>
      </c>
      <c r="B10" s="65" t="s">
        <v>77</v>
      </c>
      <c r="C10" s="65" t="s">
        <v>5</v>
      </c>
      <c r="D10" s="65">
        <v>7</v>
      </c>
      <c r="E10" s="65" t="s">
        <v>2</v>
      </c>
      <c r="F10" s="65">
        <v>6</v>
      </c>
      <c r="G10" s="65" t="s">
        <v>5</v>
      </c>
      <c r="H10" s="65">
        <v>7</v>
      </c>
      <c r="I10" s="65" t="s">
        <v>4</v>
      </c>
      <c r="J10" s="65">
        <v>5</v>
      </c>
      <c r="K10" s="65" t="s">
        <v>4</v>
      </c>
      <c r="L10" s="65">
        <v>5</v>
      </c>
      <c r="M10" s="65" t="s">
        <v>2</v>
      </c>
      <c r="N10" s="65">
        <v>6</v>
      </c>
      <c r="O10" s="65" t="s">
        <v>6</v>
      </c>
      <c r="P10" s="65">
        <v>10</v>
      </c>
      <c r="Q10" s="65" t="s">
        <v>6</v>
      </c>
      <c r="R10" s="65">
        <v>10</v>
      </c>
      <c r="S10" s="65" t="s">
        <v>6</v>
      </c>
      <c r="T10" s="65">
        <v>10</v>
      </c>
      <c r="U10" s="65" t="s">
        <v>6</v>
      </c>
      <c r="V10" s="65">
        <v>10</v>
      </c>
      <c r="W10" s="65" t="s">
        <v>6</v>
      </c>
      <c r="X10" s="65">
        <v>10</v>
      </c>
      <c r="Z10" s="98"/>
      <c r="AA10" s="98"/>
      <c r="AB10" s="98"/>
      <c r="AC10" s="98"/>
      <c r="AD10" s="117"/>
      <c r="AE10" s="98"/>
      <c r="AF10" s="98"/>
      <c r="AG10" s="98"/>
      <c r="AH10" s="98"/>
      <c r="AI10" s="8" t="s">
        <v>6</v>
      </c>
      <c r="AJ10" s="3">
        <v>10</v>
      </c>
      <c r="AK10" s="3" t="s">
        <v>1</v>
      </c>
      <c r="AL10" s="3">
        <v>9</v>
      </c>
      <c r="AM10" s="3" t="s">
        <v>3</v>
      </c>
      <c r="AN10" s="3">
        <v>8</v>
      </c>
      <c r="AO10" s="3" t="s">
        <v>5</v>
      </c>
      <c r="AP10" s="3">
        <v>7</v>
      </c>
      <c r="AQ10" s="3" t="s">
        <v>2</v>
      </c>
      <c r="AR10" s="3">
        <v>6</v>
      </c>
      <c r="AS10" s="3" t="s">
        <v>4</v>
      </c>
      <c r="AT10" s="3">
        <v>5</v>
      </c>
    </row>
    <row r="11" spans="1:46" ht="19.5" customHeight="1">
      <c r="A11" s="64">
        <v>3</v>
      </c>
      <c r="B11" s="65" t="s">
        <v>78</v>
      </c>
      <c r="C11" s="65" t="s">
        <v>3</v>
      </c>
      <c r="D11" s="65">
        <v>8</v>
      </c>
      <c r="E11" s="65" t="s">
        <v>5</v>
      </c>
      <c r="F11" s="65">
        <v>7</v>
      </c>
      <c r="G11" s="65" t="s">
        <v>2</v>
      </c>
      <c r="H11" s="65">
        <v>6</v>
      </c>
      <c r="I11" s="65" t="s">
        <v>4</v>
      </c>
      <c r="J11" s="65">
        <v>5</v>
      </c>
      <c r="K11" s="65" t="s">
        <v>2</v>
      </c>
      <c r="L11" s="65">
        <v>6</v>
      </c>
      <c r="M11" s="65" t="s">
        <v>5</v>
      </c>
      <c r="N11" s="65">
        <v>7</v>
      </c>
      <c r="O11" s="65" t="s">
        <v>1</v>
      </c>
      <c r="P11" s="65">
        <v>9</v>
      </c>
      <c r="Q11" s="65" t="s">
        <v>6</v>
      </c>
      <c r="R11" s="65">
        <v>10</v>
      </c>
      <c r="S11" s="65" t="s">
        <v>6</v>
      </c>
      <c r="T11" s="65">
        <v>10</v>
      </c>
      <c r="U11" s="65" t="s">
        <v>6</v>
      </c>
      <c r="V11" s="65">
        <v>10</v>
      </c>
      <c r="W11" s="65" t="s">
        <v>6</v>
      </c>
      <c r="X11" s="65">
        <v>10</v>
      </c>
      <c r="Z11" s="98"/>
      <c r="AA11" s="98"/>
      <c r="AB11" s="98"/>
      <c r="AC11" s="98"/>
      <c r="AD11" s="117"/>
      <c r="AE11" s="98"/>
      <c r="AF11" s="98"/>
      <c r="AG11" s="98"/>
      <c r="AH11" s="98"/>
      <c r="AI11" s="105" t="s">
        <v>15</v>
      </c>
      <c r="AJ11" s="105"/>
      <c r="AK11" s="105" t="s">
        <v>15</v>
      </c>
      <c r="AL11" s="105"/>
      <c r="AM11" s="105" t="s">
        <v>15</v>
      </c>
      <c r="AN11" s="105"/>
      <c r="AO11" s="105" t="s">
        <v>15</v>
      </c>
      <c r="AP11" s="105"/>
      <c r="AQ11" s="105" t="s">
        <v>15</v>
      </c>
      <c r="AR11" s="105"/>
      <c r="AS11" s="105" t="s">
        <v>15</v>
      </c>
      <c r="AT11" s="105"/>
    </row>
    <row r="12" spans="1:49" ht="19.5" customHeight="1">
      <c r="A12" s="64">
        <v>4</v>
      </c>
      <c r="B12" s="65" t="s">
        <v>79</v>
      </c>
      <c r="C12" s="65" t="s">
        <v>5</v>
      </c>
      <c r="D12" s="65">
        <v>7</v>
      </c>
      <c r="E12" s="65" t="s">
        <v>4</v>
      </c>
      <c r="F12" s="65">
        <v>5</v>
      </c>
      <c r="G12" s="65" t="s">
        <v>135</v>
      </c>
      <c r="H12" s="65">
        <v>0</v>
      </c>
      <c r="I12" s="65" t="s">
        <v>4</v>
      </c>
      <c r="J12" s="65">
        <v>5</v>
      </c>
      <c r="K12" s="65" t="s">
        <v>4</v>
      </c>
      <c r="L12" s="65">
        <v>5</v>
      </c>
      <c r="M12" s="65" t="s">
        <v>4</v>
      </c>
      <c r="N12" s="65">
        <v>5</v>
      </c>
      <c r="O12" s="65" t="s">
        <v>1</v>
      </c>
      <c r="P12" s="65">
        <v>9</v>
      </c>
      <c r="Q12" s="65" t="s">
        <v>1</v>
      </c>
      <c r="R12" s="65">
        <v>9</v>
      </c>
      <c r="S12" s="65" t="s">
        <v>1</v>
      </c>
      <c r="T12" s="65">
        <v>9</v>
      </c>
      <c r="U12" s="65" t="s">
        <v>1</v>
      </c>
      <c r="V12" s="65">
        <v>9</v>
      </c>
      <c r="W12" s="65" t="s">
        <v>1</v>
      </c>
      <c r="X12" s="65">
        <v>9</v>
      </c>
      <c r="Z12" s="89">
        <v>1</v>
      </c>
      <c r="AA12" s="12" t="str">
        <f>$C$5</f>
        <v>133BM</v>
      </c>
      <c r="AB12" s="124" t="s">
        <v>74</v>
      </c>
      <c r="AC12" s="108">
        <f>COUNTIF(A9:A96,"&gt;0")</f>
        <v>88</v>
      </c>
      <c r="AD12" s="108">
        <v>0</v>
      </c>
      <c r="AE12" s="112">
        <f>AC12-AF12-AD12</f>
        <v>87</v>
      </c>
      <c r="AF12" s="112">
        <f>COUNTIF(D9:D96,"-1")</f>
        <v>1</v>
      </c>
      <c r="AG12" s="4">
        <f>sub1-AH12</f>
        <v>87</v>
      </c>
      <c r="AH12" s="4">
        <f>COUNTIF(D9:D96,"0")</f>
        <v>0</v>
      </c>
      <c r="AI12" s="5">
        <f>COUNTIF(C9:C96,"O")</f>
        <v>0</v>
      </c>
      <c r="AJ12" s="5">
        <f>COUNTIF(D9:D96,"10")</f>
        <v>0</v>
      </c>
      <c r="AK12" s="5">
        <f>COUNTIF(C9:C96,"A+")</f>
        <v>23</v>
      </c>
      <c r="AL12" s="5">
        <f>COUNTIF(D9:D96,"9")</f>
        <v>12</v>
      </c>
      <c r="AM12" s="5">
        <f>COUNTIF(C9:C96,"A")</f>
        <v>20</v>
      </c>
      <c r="AN12" s="5">
        <f>COUNTIF(D9:D96,"8")</f>
        <v>18</v>
      </c>
      <c r="AO12" s="5">
        <f>COUNTIF(C9:C96,"B+")</f>
        <v>13</v>
      </c>
      <c r="AP12" s="5">
        <f>COUNTIF(D9:D96,"7")</f>
        <v>13</v>
      </c>
      <c r="AQ12" s="5">
        <f>COUNTIF(C9:C96,"B")</f>
        <v>28</v>
      </c>
      <c r="AR12" s="5">
        <f>COUNTIF(D9:D96,"6")</f>
        <v>14</v>
      </c>
      <c r="AS12" s="5">
        <f>COUNTIF(C9:C96,"C")</f>
        <v>4</v>
      </c>
      <c r="AT12" s="5">
        <f>COUNTIF(D9:D96,"5")</f>
        <v>2</v>
      </c>
      <c r="AV12" s="13">
        <f>AI12+AK12+AM12+AO12+AQ12+AS12</f>
        <v>88</v>
      </c>
      <c r="AW12" s="13">
        <f>AJ12+AL12+AN12+AP12+AR12+AT12</f>
        <v>59</v>
      </c>
    </row>
    <row r="13" spans="1:49" ht="19.5" customHeight="1">
      <c r="A13" s="64">
        <v>5</v>
      </c>
      <c r="B13" s="65" t="s">
        <v>80</v>
      </c>
      <c r="C13" s="65" t="s">
        <v>2</v>
      </c>
      <c r="D13" s="65">
        <v>6</v>
      </c>
      <c r="E13" s="65" t="s">
        <v>5</v>
      </c>
      <c r="F13" s="65">
        <v>7</v>
      </c>
      <c r="G13" s="65" t="s">
        <v>2</v>
      </c>
      <c r="H13" s="65">
        <v>6</v>
      </c>
      <c r="I13" s="65" t="s">
        <v>2</v>
      </c>
      <c r="J13" s="65">
        <v>6</v>
      </c>
      <c r="K13" s="65" t="s">
        <v>4</v>
      </c>
      <c r="L13" s="65">
        <v>5</v>
      </c>
      <c r="M13" s="65" t="s">
        <v>2</v>
      </c>
      <c r="N13" s="65">
        <v>6</v>
      </c>
      <c r="O13" s="65" t="s">
        <v>3</v>
      </c>
      <c r="P13" s="65">
        <v>8</v>
      </c>
      <c r="Q13" s="65" t="s">
        <v>1</v>
      </c>
      <c r="R13" s="65">
        <v>9</v>
      </c>
      <c r="S13" s="65" t="s">
        <v>1</v>
      </c>
      <c r="T13" s="65">
        <v>9</v>
      </c>
      <c r="U13" s="65" t="s">
        <v>1</v>
      </c>
      <c r="V13" s="65">
        <v>9</v>
      </c>
      <c r="W13" s="65" t="s">
        <v>1</v>
      </c>
      <c r="X13" s="65">
        <v>9</v>
      </c>
      <c r="Z13" s="89"/>
      <c r="AA13" s="12" t="str">
        <f>$C$6</f>
        <v>OOPT JAVA</v>
      </c>
      <c r="AB13" s="124"/>
      <c r="AC13" s="108"/>
      <c r="AD13" s="108"/>
      <c r="AE13" s="112"/>
      <c r="AF13" s="112"/>
      <c r="AG13" s="7">
        <f>(AG12/sub1)*100</f>
        <v>100</v>
      </c>
      <c r="AH13" s="7">
        <f>(AH12/sub1)*100</f>
        <v>0</v>
      </c>
      <c r="AI13" s="87">
        <f>(AI12/sub1)*100</f>
        <v>0</v>
      </c>
      <c r="AJ13" s="88"/>
      <c r="AK13" s="87">
        <f>(AK12/sub1)*100</f>
        <v>26.436781609195403</v>
      </c>
      <c r="AL13" s="88"/>
      <c r="AM13" s="87">
        <f>(AM12/sub1)*100</f>
        <v>22.988505747126435</v>
      </c>
      <c r="AN13" s="88"/>
      <c r="AO13" s="87">
        <f>(AO12/sub1)*100</f>
        <v>14.942528735632186</v>
      </c>
      <c r="AP13" s="88"/>
      <c r="AQ13" s="87">
        <f>(AQ12/sub1)*100</f>
        <v>32.18390804597701</v>
      </c>
      <c r="AR13" s="88"/>
      <c r="AS13" s="87">
        <f>(AS12/sub1)*100</f>
        <v>4.597701149425287</v>
      </c>
      <c r="AT13" s="88"/>
      <c r="AV13" s="13">
        <f>AI13+AK13+AM13+AO13+AQ13+AS13</f>
        <v>101.14942528735634</v>
      </c>
      <c r="AW13" s="13">
        <f>AJ13+AL13+AN13+AP13+AR13+AT13</f>
        <v>0</v>
      </c>
    </row>
    <row r="14" spans="1:48" ht="19.5" customHeight="1">
      <c r="A14" s="64">
        <v>6</v>
      </c>
      <c r="B14" s="65" t="s">
        <v>81</v>
      </c>
      <c r="C14" s="65" t="s">
        <v>1</v>
      </c>
      <c r="D14" s="65">
        <v>9</v>
      </c>
      <c r="E14" s="65" t="s">
        <v>2</v>
      </c>
      <c r="F14" s="65">
        <v>6</v>
      </c>
      <c r="G14" s="65" t="s">
        <v>1</v>
      </c>
      <c r="H14" s="65">
        <v>9</v>
      </c>
      <c r="I14" s="65" t="s">
        <v>5</v>
      </c>
      <c r="J14" s="65">
        <v>7</v>
      </c>
      <c r="K14" s="65" t="s">
        <v>2</v>
      </c>
      <c r="L14" s="65">
        <v>6</v>
      </c>
      <c r="M14" s="65" t="s">
        <v>5</v>
      </c>
      <c r="N14" s="65">
        <v>7</v>
      </c>
      <c r="O14" s="65" t="s">
        <v>6</v>
      </c>
      <c r="P14" s="65">
        <v>10</v>
      </c>
      <c r="Q14" s="65" t="s">
        <v>6</v>
      </c>
      <c r="R14" s="65">
        <v>10</v>
      </c>
      <c r="S14" s="65" t="s">
        <v>6</v>
      </c>
      <c r="T14" s="65">
        <v>10</v>
      </c>
      <c r="U14" s="65" t="s">
        <v>6</v>
      </c>
      <c r="V14" s="65">
        <v>10</v>
      </c>
      <c r="W14" s="65" t="s">
        <v>6</v>
      </c>
      <c r="X14" s="65">
        <v>10</v>
      </c>
      <c r="Z14" s="119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1"/>
      <c r="AV14" s="13">
        <f aca="true" t="shared" si="0" ref="AV14:AV44">AI14+AK14+AM14+AO14+AQ14+AS14</f>
        <v>0</v>
      </c>
    </row>
    <row r="15" spans="1:48" ht="19.5" customHeight="1">
      <c r="A15" s="64">
        <v>7</v>
      </c>
      <c r="B15" s="65" t="s">
        <v>82</v>
      </c>
      <c r="C15" s="65" t="s">
        <v>3</v>
      </c>
      <c r="D15" s="65">
        <v>8</v>
      </c>
      <c r="E15" s="65" t="s">
        <v>3</v>
      </c>
      <c r="F15" s="65">
        <v>8</v>
      </c>
      <c r="G15" s="65" t="s">
        <v>5</v>
      </c>
      <c r="H15" s="65">
        <v>7</v>
      </c>
      <c r="I15" s="65" t="s">
        <v>2</v>
      </c>
      <c r="J15" s="65">
        <v>6</v>
      </c>
      <c r="K15" s="65" t="s">
        <v>2</v>
      </c>
      <c r="L15" s="65">
        <v>6</v>
      </c>
      <c r="M15" s="65" t="s">
        <v>5</v>
      </c>
      <c r="N15" s="65">
        <v>7</v>
      </c>
      <c r="O15" s="65" t="s">
        <v>1</v>
      </c>
      <c r="P15" s="65">
        <v>9</v>
      </c>
      <c r="Q15" s="65" t="s">
        <v>6</v>
      </c>
      <c r="R15" s="65">
        <v>10</v>
      </c>
      <c r="S15" s="65" t="s">
        <v>6</v>
      </c>
      <c r="T15" s="65">
        <v>10</v>
      </c>
      <c r="U15" s="65" t="s">
        <v>6</v>
      </c>
      <c r="V15" s="65">
        <v>10</v>
      </c>
      <c r="W15" s="65" t="s">
        <v>6</v>
      </c>
      <c r="X15" s="65">
        <v>10</v>
      </c>
      <c r="Z15" s="89">
        <v>2</v>
      </c>
      <c r="AA15" s="12">
        <f>$E$5</f>
        <v>13313</v>
      </c>
      <c r="AB15" s="124" t="s">
        <v>75</v>
      </c>
      <c r="AC15" s="108">
        <f>COUNTIF(A9:A96,"&gt;0")</f>
        <v>88</v>
      </c>
      <c r="AD15" s="108">
        <v>0</v>
      </c>
      <c r="AE15" s="112">
        <f>AC15-AF15-AD15</f>
        <v>88</v>
      </c>
      <c r="AF15" s="112">
        <f>COUNTIF(F9:F96,"-1")</f>
        <v>0</v>
      </c>
      <c r="AG15" s="4">
        <f>sub2-AH15</f>
        <v>88</v>
      </c>
      <c r="AH15" s="4">
        <f>COUNTIF(F9:F96,"0")</f>
        <v>0</v>
      </c>
      <c r="AI15" s="5">
        <f>COUNTIF(E9:E96,"O")</f>
        <v>1</v>
      </c>
      <c r="AJ15" s="5">
        <f>COUNTIF(F9:F96,"10")</f>
        <v>2</v>
      </c>
      <c r="AK15" s="5">
        <f>COUNTIF(E9:E96,"A+")</f>
        <v>2</v>
      </c>
      <c r="AL15" s="5">
        <f>COUNTIF(F9:F96,"9")</f>
        <v>2</v>
      </c>
      <c r="AM15" s="5">
        <f>COUNTIF(E9:E96,"A")</f>
        <v>5</v>
      </c>
      <c r="AN15" s="5">
        <f>COUNTIF(F9:F96,"8")</f>
        <v>5</v>
      </c>
      <c r="AO15" s="5">
        <f>COUNTIF(E9:E96,"B+")</f>
        <v>13</v>
      </c>
      <c r="AP15" s="5">
        <f>COUNTIF(F9:F96,"7")</f>
        <v>13</v>
      </c>
      <c r="AQ15" s="5">
        <f>COUNTIF(E9:E96,"B")</f>
        <v>10</v>
      </c>
      <c r="AR15" s="5">
        <f>COUNTIF(F9:F96,"6")</f>
        <v>10</v>
      </c>
      <c r="AS15" s="5">
        <f>COUNTIF(E9:E96,"C")</f>
        <v>57</v>
      </c>
      <c r="AT15" s="5">
        <f>COUNTIF(F9:F96,"5")</f>
        <v>56</v>
      </c>
      <c r="AV15" s="13">
        <f t="shared" si="0"/>
        <v>88</v>
      </c>
    </row>
    <row r="16" spans="1:48" ht="19.5" customHeight="1">
      <c r="A16" s="64">
        <v>8</v>
      </c>
      <c r="B16" s="65" t="s">
        <v>83</v>
      </c>
      <c r="C16" s="65" t="s">
        <v>2</v>
      </c>
      <c r="D16" s="65">
        <v>6</v>
      </c>
      <c r="E16" s="65" t="s">
        <v>5</v>
      </c>
      <c r="F16" s="65">
        <v>7</v>
      </c>
      <c r="G16" s="65" t="s">
        <v>2</v>
      </c>
      <c r="H16" s="65">
        <v>6</v>
      </c>
      <c r="I16" s="65" t="s">
        <v>4</v>
      </c>
      <c r="J16" s="65">
        <v>5</v>
      </c>
      <c r="K16" s="65" t="s">
        <v>4</v>
      </c>
      <c r="L16" s="65">
        <v>5</v>
      </c>
      <c r="M16" s="65" t="s">
        <v>2</v>
      </c>
      <c r="N16" s="65">
        <v>6</v>
      </c>
      <c r="O16" s="65" t="s">
        <v>3</v>
      </c>
      <c r="P16" s="65">
        <v>8</v>
      </c>
      <c r="Q16" s="65" t="s">
        <v>6</v>
      </c>
      <c r="R16" s="65">
        <v>10</v>
      </c>
      <c r="S16" s="65" t="s">
        <v>6</v>
      </c>
      <c r="T16" s="65">
        <v>10</v>
      </c>
      <c r="U16" s="65" t="s">
        <v>6</v>
      </c>
      <c r="V16" s="65">
        <v>10</v>
      </c>
      <c r="W16" s="65" t="s">
        <v>6</v>
      </c>
      <c r="X16" s="65">
        <v>10</v>
      </c>
      <c r="Z16" s="89"/>
      <c r="AA16" s="12" t="str">
        <f>$E$6</f>
        <v>EST</v>
      </c>
      <c r="AB16" s="124"/>
      <c r="AC16" s="108"/>
      <c r="AD16" s="108"/>
      <c r="AE16" s="112"/>
      <c r="AF16" s="112"/>
      <c r="AG16" s="7">
        <f>(AG15/sub2)*100</f>
        <v>100</v>
      </c>
      <c r="AH16" s="7">
        <f>(AH15/sub2)*100</f>
        <v>0</v>
      </c>
      <c r="AI16" s="87">
        <f>(AI15/sub2)*100</f>
        <v>1.1363636363636365</v>
      </c>
      <c r="AJ16" s="88"/>
      <c r="AK16" s="87">
        <f>(AK15/sub2)*100</f>
        <v>2.272727272727273</v>
      </c>
      <c r="AL16" s="88"/>
      <c r="AM16" s="87">
        <f>(AM15/sub2)*100</f>
        <v>5.681818181818182</v>
      </c>
      <c r="AN16" s="88"/>
      <c r="AO16" s="87">
        <f>(AO15/sub2)*100</f>
        <v>14.772727272727273</v>
      </c>
      <c r="AP16" s="88"/>
      <c r="AQ16" s="87">
        <f>(AQ15/sub2)*100</f>
        <v>11.363636363636363</v>
      </c>
      <c r="AR16" s="88"/>
      <c r="AS16" s="87">
        <f>(AS15/sub2)*100</f>
        <v>64.77272727272727</v>
      </c>
      <c r="AT16" s="88"/>
      <c r="AV16" s="13">
        <f t="shared" si="0"/>
        <v>100</v>
      </c>
    </row>
    <row r="17" spans="1:48" ht="19.5" customHeight="1">
      <c r="A17" s="64">
        <v>9</v>
      </c>
      <c r="B17" s="65" t="s">
        <v>84</v>
      </c>
      <c r="C17" s="65" t="s">
        <v>3</v>
      </c>
      <c r="D17" s="65">
        <v>8</v>
      </c>
      <c r="E17" s="65" t="s">
        <v>3</v>
      </c>
      <c r="F17" s="65">
        <v>8</v>
      </c>
      <c r="G17" s="65" t="s">
        <v>2</v>
      </c>
      <c r="H17" s="65">
        <v>6</v>
      </c>
      <c r="I17" s="65" t="s">
        <v>2</v>
      </c>
      <c r="J17" s="65">
        <v>6</v>
      </c>
      <c r="K17" s="65" t="s">
        <v>2</v>
      </c>
      <c r="L17" s="65">
        <v>6</v>
      </c>
      <c r="M17" s="65" t="s">
        <v>2</v>
      </c>
      <c r="N17" s="65">
        <v>6</v>
      </c>
      <c r="O17" s="65" t="s">
        <v>3</v>
      </c>
      <c r="P17" s="65">
        <v>8</v>
      </c>
      <c r="Q17" s="65" t="s">
        <v>6</v>
      </c>
      <c r="R17" s="65">
        <v>10</v>
      </c>
      <c r="S17" s="65" t="s">
        <v>6</v>
      </c>
      <c r="T17" s="65">
        <v>10</v>
      </c>
      <c r="U17" s="65" t="s">
        <v>6</v>
      </c>
      <c r="V17" s="65">
        <v>10</v>
      </c>
      <c r="W17" s="65" t="s">
        <v>6</v>
      </c>
      <c r="X17" s="65">
        <v>10</v>
      </c>
      <c r="Z17" s="119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1"/>
      <c r="AV17" s="13">
        <f t="shared" si="0"/>
        <v>0</v>
      </c>
    </row>
    <row r="18" spans="1:48" ht="19.5" customHeight="1">
      <c r="A18" s="64">
        <v>10</v>
      </c>
      <c r="B18" s="65" t="s">
        <v>85</v>
      </c>
      <c r="C18" s="65" t="s">
        <v>3</v>
      </c>
      <c r="D18" s="65">
        <v>8</v>
      </c>
      <c r="E18" s="65" t="s">
        <v>5</v>
      </c>
      <c r="F18" s="65">
        <v>7</v>
      </c>
      <c r="G18" s="65" t="s">
        <v>5</v>
      </c>
      <c r="H18" s="65">
        <v>7</v>
      </c>
      <c r="I18" s="65" t="s">
        <v>2</v>
      </c>
      <c r="J18" s="65">
        <v>6</v>
      </c>
      <c r="K18" s="65" t="s">
        <v>4</v>
      </c>
      <c r="L18" s="65">
        <v>5</v>
      </c>
      <c r="M18" s="65" t="s">
        <v>2</v>
      </c>
      <c r="N18" s="65">
        <v>6</v>
      </c>
      <c r="O18" s="65" t="s">
        <v>6</v>
      </c>
      <c r="P18" s="65">
        <v>10</v>
      </c>
      <c r="Q18" s="65" t="s">
        <v>1</v>
      </c>
      <c r="R18" s="65">
        <v>9</v>
      </c>
      <c r="S18" s="65" t="s">
        <v>6</v>
      </c>
      <c r="T18" s="65">
        <v>10</v>
      </c>
      <c r="U18" s="65" t="s">
        <v>6</v>
      </c>
      <c r="V18" s="65">
        <v>10</v>
      </c>
      <c r="W18" s="65" t="s">
        <v>6</v>
      </c>
      <c r="X18" s="65">
        <v>10</v>
      </c>
      <c r="Z18" s="89">
        <v>3</v>
      </c>
      <c r="AA18" s="12" t="str">
        <f>$G$5</f>
        <v>133BD</v>
      </c>
      <c r="AB18" s="124" t="s">
        <v>69</v>
      </c>
      <c r="AC18" s="108">
        <f>COUNTIF(A9:A96,"&gt;0")</f>
        <v>88</v>
      </c>
      <c r="AD18" s="108">
        <v>0</v>
      </c>
      <c r="AE18" s="112">
        <f>AC18-AF18-AD18</f>
        <v>88</v>
      </c>
      <c r="AF18" s="112">
        <f>COUNTIF(H9:H96,"-1")</f>
        <v>0</v>
      </c>
      <c r="AG18" s="4">
        <f>sub3-AH18</f>
        <v>86</v>
      </c>
      <c r="AH18" s="4">
        <f>COUNTIF(H9:H96,"0")</f>
        <v>2</v>
      </c>
      <c r="AI18" s="5">
        <f>COUNTIF(G9:G96,"O")</f>
        <v>0</v>
      </c>
      <c r="AJ18" s="5">
        <f>COUNTIF(H9:H96,"10")</f>
        <v>1</v>
      </c>
      <c r="AK18" s="5">
        <f>COUNTIF(G9:G96,"A+")</f>
        <v>25</v>
      </c>
      <c r="AL18" s="5">
        <f>COUNTIF(H9:H96,"9")</f>
        <v>14</v>
      </c>
      <c r="AM18" s="5">
        <f>COUNTIF(G9:G96,"A")</f>
        <v>29</v>
      </c>
      <c r="AN18" s="5">
        <f>COUNTIF(H9:H96,"8")</f>
        <v>14</v>
      </c>
      <c r="AO18" s="5">
        <f>COUNTIF(G9:G96,"B+")</f>
        <v>11</v>
      </c>
      <c r="AP18" s="5">
        <f>COUNTIF(H9:H96,"7")</f>
        <v>9</v>
      </c>
      <c r="AQ18" s="5">
        <f>COUNTIF(G9:G96,"B")</f>
        <v>11</v>
      </c>
      <c r="AR18" s="5">
        <f>COUNTIF(H9:H96,"6")</f>
        <v>12</v>
      </c>
      <c r="AS18" s="5">
        <f>COUNTIF(G9:G96,"C")</f>
        <v>9</v>
      </c>
      <c r="AT18" s="5">
        <f>COUNTIF(H9:H96,"5")</f>
        <v>11</v>
      </c>
      <c r="AV18" s="13">
        <f t="shared" si="0"/>
        <v>85</v>
      </c>
    </row>
    <row r="19" spans="1:48" ht="19.5" customHeight="1">
      <c r="A19" s="64">
        <v>11</v>
      </c>
      <c r="B19" s="65" t="s">
        <v>86</v>
      </c>
      <c r="C19" s="65" t="s">
        <v>5</v>
      </c>
      <c r="D19" s="65">
        <v>7</v>
      </c>
      <c r="E19" s="65" t="s">
        <v>4</v>
      </c>
      <c r="F19" s="65">
        <v>5</v>
      </c>
      <c r="G19" s="65" t="s">
        <v>5</v>
      </c>
      <c r="H19" s="65">
        <v>7</v>
      </c>
      <c r="I19" s="65" t="s">
        <v>2</v>
      </c>
      <c r="J19" s="65">
        <v>6</v>
      </c>
      <c r="K19" s="65" t="s">
        <v>4</v>
      </c>
      <c r="L19" s="65">
        <v>5</v>
      </c>
      <c r="M19" s="65" t="s">
        <v>2</v>
      </c>
      <c r="N19" s="65">
        <v>6</v>
      </c>
      <c r="O19" s="65" t="s">
        <v>6</v>
      </c>
      <c r="P19" s="65">
        <v>10</v>
      </c>
      <c r="Q19" s="65" t="s">
        <v>1</v>
      </c>
      <c r="R19" s="65">
        <v>9</v>
      </c>
      <c r="S19" s="65" t="s">
        <v>1</v>
      </c>
      <c r="T19" s="65">
        <v>9</v>
      </c>
      <c r="U19" s="65" t="s">
        <v>1</v>
      </c>
      <c r="V19" s="65">
        <v>9</v>
      </c>
      <c r="W19" s="65" t="s">
        <v>1</v>
      </c>
      <c r="X19" s="65">
        <v>9</v>
      </c>
      <c r="Z19" s="89"/>
      <c r="AA19" s="12" t="str">
        <f>$G$6</f>
        <v>M-IV</v>
      </c>
      <c r="AB19" s="124"/>
      <c r="AC19" s="108"/>
      <c r="AD19" s="108"/>
      <c r="AE19" s="112"/>
      <c r="AF19" s="112"/>
      <c r="AG19" s="7">
        <f>(AG18/sub3)*100</f>
        <v>97.72727272727273</v>
      </c>
      <c r="AH19" s="7">
        <f>(AH18/sub3)*100</f>
        <v>2.272727272727273</v>
      </c>
      <c r="AI19" s="87">
        <f>(AI18/sub3)*100</f>
        <v>0</v>
      </c>
      <c r="AJ19" s="88"/>
      <c r="AK19" s="87">
        <f>(AK18/sub3)*100</f>
        <v>28.40909090909091</v>
      </c>
      <c r="AL19" s="88"/>
      <c r="AM19" s="87">
        <f>(AM18/sub3)*100</f>
        <v>32.95454545454545</v>
      </c>
      <c r="AN19" s="88"/>
      <c r="AO19" s="87">
        <f>(AO18/sub3)*100</f>
        <v>12.5</v>
      </c>
      <c r="AP19" s="88"/>
      <c r="AQ19" s="87">
        <f>(AQ18/sub3)*100</f>
        <v>12.5</v>
      </c>
      <c r="AR19" s="88"/>
      <c r="AS19" s="87">
        <f>(AS18/sub3)*100</f>
        <v>10.227272727272728</v>
      </c>
      <c r="AT19" s="88"/>
      <c r="AV19" s="13">
        <f t="shared" si="0"/>
        <v>96.5909090909091</v>
      </c>
    </row>
    <row r="20" spans="1:48" ht="19.5" customHeight="1">
      <c r="A20" s="64">
        <v>12</v>
      </c>
      <c r="B20" s="65" t="s">
        <v>87</v>
      </c>
      <c r="C20" s="65" t="s">
        <v>1</v>
      </c>
      <c r="D20" s="65">
        <v>9</v>
      </c>
      <c r="E20" s="65" t="s">
        <v>5</v>
      </c>
      <c r="F20" s="65">
        <v>7</v>
      </c>
      <c r="G20" s="65" t="s">
        <v>3</v>
      </c>
      <c r="H20" s="65">
        <v>8</v>
      </c>
      <c r="I20" s="65" t="s">
        <v>1</v>
      </c>
      <c r="J20" s="65">
        <v>9</v>
      </c>
      <c r="K20" s="65" t="s">
        <v>5</v>
      </c>
      <c r="L20" s="65">
        <v>7</v>
      </c>
      <c r="M20" s="65" t="s">
        <v>5</v>
      </c>
      <c r="N20" s="65">
        <v>7</v>
      </c>
      <c r="O20" s="65" t="s">
        <v>6</v>
      </c>
      <c r="P20" s="65">
        <v>10</v>
      </c>
      <c r="Q20" s="65" t="s">
        <v>6</v>
      </c>
      <c r="R20" s="65">
        <v>10</v>
      </c>
      <c r="S20" s="65" t="s">
        <v>6</v>
      </c>
      <c r="T20" s="65">
        <v>10</v>
      </c>
      <c r="U20" s="65" t="s">
        <v>6</v>
      </c>
      <c r="V20" s="65">
        <v>10</v>
      </c>
      <c r="W20" s="65" t="s">
        <v>6</v>
      </c>
      <c r="X20" s="65">
        <v>10</v>
      </c>
      <c r="Z20" s="119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1"/>
      <c r="AV20" s="13">
        <f t="shared" si="0"/>
        <v>0</v>
      </c>
    </row>
    <row r="21" spans="1:48" ht="19.5" customHeight="1">
      <c r="A21" s="64">
        <v>13</v>
      </c>
      <c r="B21" s="65" t="s">
        <v>88</v>
      </c>
      <c r="C21" s="65" t="s">
        <v>1</v>
      </c>
      <c r="D21" s="65">
        <v>9</v>
      </c>
      <c r="E21" s="65" t="s">
        <v>5</v>
      </c>
      <c r="F21" s="65">
        <v>7</v>
      </c>
      <c r="G21" s="65" t="s">
        <v>1</v>
      </c>
      <c r="H21" s="65">
        <v>9</v>
      </c>
      <c r="I21" s="65" t="s">
        <v>4</v>
      </c>
      <c r="J21" s="65">
        <v>5</v>
      </c>
      <c r="K21" s="65" t="s">
        <v>5</v>
      </c>
      <c r="L21" s="65">
        <v>7</v>
      </c>
      <c r="M21" s="65" t="s">
        <v>2</v>
      </c>
      <c r="N21" s="65">
        <v>6</v>
      </c>
      <c r="O21" s="65" t="s">
        <v>6</v>
      </c>
      <c r="P21" s="65">
        <v>10</v>
      </c>
      <c r="Q21" s="65" t="s">
        <v>1</v>
      </c>
      <c r="R21" s="65">
        <v>9</v>
      </c>
      <c r="S21" s="65" t="s">
        <v>6</v>
      </c>
      <c r="T21" s="65">
        <v>10</v>
      </c>
      <c r="U21" s="65" t="s">
        <v>6</v>
      </c>
      <c r="V21" s="65">
        <v>10</v>
      </c>
      <c r="W21" s="65" t="s">
        <v>6</v>
      </c>
      <c r="X21" s="65">
        <v>10</v>
      </c>
      <c r="Z21" s="89">
        <v>4</v>
      </c>
      <c r="AA21" s="12" t="str">
        <f>$I$5</f>
        <v>133AG</v>
      </c>
      <c r="AB21" s="124" t="s">
        <v>70</v>
      </c>
      <c r="AC21" s="108">
        <f>COUNTIF(A9:A96,"&gt;0")</f>
        <v>88</v>
      </c>
      <c r="AD21" s="108">
        <v>0</v>
      </c>
      <c r="AE21" s="112">
        <f>AC21-AF21-AD21</f>
        <v>87</v>
      </c>
      <c r="AF21" s="112">
        <f>COUNTIF(J9:J96,"-1")</f>
        <v>1</v>
      </c>
      <c r="AG21" s="4">
        <f>sub4-AH21</f>
        <v>84</v>
      </c>
      <c r="AH21" s="4">
        <f>COUNTIF(J9:J96,"0")</f>
        <v>3</v>
      </c>
      <c r="AI21" s="5">
        <f>COUNTIF(I9:I96,"O")</f>
        <v>0</v>
      </c>
      <c r="AJ21" s="5">
        <f>COUNTIF(J9:J96,"10")</f>
        <v>2</v>
      </c>
      <c r="AK21" s="5">
        <f>COUNTIF(I9:I96,"A+")</f>
        <v>1</v>
      </c>
      <c r="AL21" s="5">
        <f>COUNTIF(J9:J96,"9")</f>
        <v>2</v>
      </c>
      <c r="AM21" s="5">
        <f>COUNTIF(I9:I96,"A")</f>
        <v>5</v>
      </c>
      <c r="AN21" s="5">
        <f>COUNTIF(J9:J96,"8")</f>
        <v>6</v>
      </c>
      <c r="AO21" s="5">
        <f>COUNTIF(I9:I96,"B+")</f>
        <v>15</v>
      </c>
      <c r="AP21" s="5">
        <f>COUNTIF(J9:J96,"7")</f>
        <v>14</v>
      </c>
      <c r="AQ21" s="5">
        <f>COUNTIF(I9:I96,"B")</f>
        <v>26</v>
      </c>
      <c r="AR21" s="5">
        <f>COUNTIF(J9:J96,"6")</f>
        <v>15</v>
      </c>
      <c r="AS21" s="5">
        <f>COUNTIF(I9:I96,"C")</f>
        <v>38</v>
      </c>
      <c r="AT21" s="5">
        <f>COUNTIF(J9:J96,"5")</f>
        <v>22</v>
      </c>
      <c r="AV21" s="13">
        <f t="shared" si="0"/>
        <v>85</v>
      </c>
    </row>
    <row r="22" spans="1:48" ht="19.5" customHeight="1">
      <c r="A22" s="64">
        <v>14</v>
      </c>
      <c r="B22" s="65" t="s">
        <v>89</v>
      </c>
      <c r="C22" s="65" t="s">
        <v>5</v>
      </c>
      <c r="D22" s="65">
        <v>7</v>
      </c>
      <c r="E22" s="65" t="s">
        <v>4</v>
      </c>
      <c r="F22" s="65">
        <v>5</v>
      </c>
      <c r="G22" s="65" t="s">
        <v>4</v>
      </c>
      <c r="H22" s="65">
        <v>5</v>
      </c>
      <c r="I22" s="65" t="s">
        <v>135</v>
      </c>
      <c r="J22" s="65">
        <v>0</v>
      </c>
      <c r="K22" s="65" t="s">
        <v>135</v>
      </c>
      <c r="L22" s="65">
        <v>0</v>
      </c>
      <c r="M22" s="65" t="s">
        <v>4</v>
      </c>
      <c r="N22" s="65">
        <v>5</v>
      </c>
      <c r="O22" s="65" t="s">
        <v>5</v>
      </c>
      <c r="P22" s="65">
        <v>7</v>
      </c>
      <c r="Q22" s="65" t="s">
        <v>5</v>
      </c>
      <c r="R22" s="65">
        <v>7</v>
      </c>
      <c r="S22" s="65" t="s">
        <v>1</v>
      </c>
      <c r="T22" s="65">
        <v>9</v>
      </c>
      <c r="U22" s="65" t="s">
        <v>1</v>
      </c>
      <c r="V22" s="65">
        <v>9</v>
      </c>
      <c r="W22" s="65" t="s">
        <v>1</v>
      </c>
      <c r="X22" s="65">
        <v>9</v>
      </c>
      <c r="Z22" s="89"/>
      <c r="AA22" s="12" t="str">
        <f>$I$6</f>
        <v>DS C++</v>
      </c>
      <c r="AB22" s="124"/>
      <c r="AC22" s="108"/>
      <c r="AD22" s="108"/>
      <c r="AE22" s="112"/>
      <c r="AF22" s="112"/>
      <c r="AG22" s="7">
        <f>(AG21/sub4)*100</f>
        <v>96.55172413793103</v>
      </c>
      <c r="AH22" s="7">
        <f>(AH21/sub4)*100</f>
        <v>3.4482758620689653</v>
      </c>
      <c r="AI22" s="87">
        <f>(AI21/sub4)*100</f>
        <v>0</v>
      </c>
      <c r="AJ22" s="88"/>
      <c r="AK22" s="87">
        <f>(AK21/sub4)*100</f>
        <v>1.1494252873563218</v>
      </c>
      <c r="AL22" s="88"/>
      <c r="AM22" s="87">
        <f>(AM21/sub4)*100</f>
        <v>5.747126436781609</v>
      </c>
      <c r="AN22" s="88"/>
      <c r="AO22" s="87">
        <f>(AO21/sub4)*100</f>
        <v>17.24137931034483</v>
      </c>
      <c r="AP22" s="88"/>
      <c r="AQ22" s="87">
        <f>(AQ21/sub4)*100</f>
        <v>29.88505747126437</v>
      </c>
      <c r="AR22" s="88"/>
      <c r="AS22" s="87">
        <f>(AS21/sub4)*100</f>
        <v>43.67816091954023</v>
      </c>
      <c r="AT22" s="88"/>
      <c r="AV22" s="13">
        <f t="shared" si="0"/>
        <v>97.70114942528737</v>
      </c>
    </row>
    <row r="23" spans="1:48" ht="19.5" customHeight="1">
      <c r="A23" s="64">
        <v>15</v>
      </c>
      <c r="B23" s="65" t="s">
        <v>90</v>
      </c>
      <c r="C23" s="65" t="s">
        <v>5</v>
      </c>
      <c r="D23" s="65">
        <v>7</v>
      </c>
      <c r="E23" s="65" t="s">
        <v>2</v>
      </c>
      <c r="F23" s="65">
        <v>6</v>
      </c>
      <c r="G23" s="65" t="s">
        <v>3</v>
      </c>
      <c r="H23" s="65">
        <v>8</v>
      </c>
      <c r="I23" s="65" t="s">
        <v>4</v>
      </c>
      <c r="J23" s="65">
        <v>5</v>
      </c>
      <c r="K23" s="65" t="s">
        <v>4</v>
      </c>
      <c r="L23" s="65">
        <v>5</v>
      </c>
      <c r="M23" s="65" t="s">
        <v>4</v>
      </c>
      <c r="N23" s="65">
        <v>5</v>
      </c>
      <c r="O23" s="65" t="s">
        <v>6</v>
      </c>
      <c r="P23" s="65">
        <v>10</v>
      </c>
      <c r="Q23" s="65" t="s">
        <v>6</v>
      </c>
      <c r="R23" s="65">
        <v>10</v>
      </c>
      <c r="S23" s="65" t="s">
        <v>6</v>
      </c>
      <c r="T23" s="65">
        <v>10</v>
      </c>
      <c r="U23" s="65" t="s">
        <v>6</v>
      </c>
      <c r="V23" s="65">
        <v>10</v>
      </c>
      <c r="W23" s="65" t="s">
        <v>6</v>
      </c>
      <c r="X23" s="65">
        <v>10</v>
      </c>
      <c r="Z23" s="119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1"/>
      <c r="AV23" s="13">
        <f t="shared" si="0"/>
        <v>0</v>
      </c>
    </row>
    <row r="24" spans="1:48" ht="19.5" customHeight="1">
      <c r="A24" s="64">
        <v>16</v>
      </c>
      <c r="B24" s="65" t="s">
        <v>91</v>
      </c>
      <c r="C24" s="65" t="s">
        <v>2</v>
      </c>
      <c r="D24" s="65">
        <v>6</v>
      </c>
      <c r="E24" s="65" t="s">
        <v>2</v>
      </c>
      <c r="F24" s="65">
        <v>6</v>
      </c>
      <c r="G24" s="65" t="s">
        <v>4</v>
      </c>
      <c r="H24" s="65">
        <v>5</v>
      </c>
      <c r="I24" s="65" t="s">
        <v>135</v>
      </c>
      <c r="J24" s="65">
        <v>0</v>
      </c>
      <c r="K24" s="65" t="s">
        <v>4</v>
      </c>
      <c r="L24" s="65">
        <v>5</v>
      </c>
      <c r="M24" s="65" t="s">
        <v>4</v>
      </c>
      <c r="N24" s="65">
        <v>5</v>
      </c>
      <c r="O24" s="65" t="s">
        <v>5</v>
      </c>
      <c r="P24" s="65">
        <v>7</v>
      </c>
      <c r="Q24" s="65" t="s">
        <v>1</v>
      </c>
      <c r="R24" s="65">
        <v>9</v>
      </c>
      <c r="S24" s="65" t="s">
        <v>1</v>
      </c>
      <c r="T24" s="65">
        <v>9</v>
      </c>
      <c r="U24" s="65" t="s">
        <v>1</v>
      </c>
      <c r="V24" s="65">
        <v>9</v>
      </c>
      <c r="W24" s="65" t="s">
        <v>1</v>
      </c>
      <c r="X24" s="65">
        <v>9</v>
      </c>
      <c r="Z24" s="89">
        <v>5</v>
      </c>
      <c r="AA24" s="12" t="str">
        <f>$K$5</f>
        <v>133AJ</v>
      </c>
      <c r="AB24" s="124" t="s">
        <v>71</v>
      </c>
      <c r="AC24" s="108">
        <f>COUNTIF(A9:A96,"&gt;0")</f>
        <v>88</v>
      </c>
      <c r="AD24" s="108">
        <v>0</v>
      </c>
      <c r="AE24" s="112">
        <f>AC24-AF24-AD24</f>
        <v>87</v>
      </c>
      <c r="AF24" s="112">
        <f>COUNTIF(L9:L96,"-1")</f>
        <v>1</v>
      </c>
      <c r="AG24" s="4">
        <f>sub5-AH24</f>
        <v>81</v>
      </c>
      <c r="AH24" s="4">
        <f>COUNTIF(L9:L96,"0")</f>
        <v>6</v>
      </c>
      <c r="AI24" s="5">
        <f>COUNTIF(K9:K96,"O")</f>
        <v>0</v>
      </c>
      <c r="AJ24" s="5">
        <f>COUNTIF(L9:L96,"10")</f>
        <v>2</v>
      </c>
      <c r="AK24" s="5">
        <f>COUNTIF(K9:K96,"A+")</f>
        <v>1</v>
      </c>
      <c r="AL24" s="5">
        <f>COUNTIF(L9:L96,"9")</f>
        <v>2</v>
      </c>
      <c r="AM24" s="5">
        <f>COUNTIF(K9:K96,"A")</f>
        <v>7</v>
      </c>
      <c r="AN24" s="5">
        <f>COUNTIF(L9:L96,"8")</f>
        <v>8</v>
      </c>
      <c r="AO24" s="5">
        <f>COUNTIF(K9:K96,"B+")</f>
        <v>19</v>
      </c>
      <c r="AP24" s="5">
        <f>COUNTIF(L9:L96,"7")</f>
        <v>6</v>
      </c>
      <c r="AQ24" s="5">
        <f>COUNTIF(K9:K96,"B")</f>
        <v>35</v>
      </c>
      <c r="AR24" s="5">
        <f>COUNTIF(L9:L96,"6")</f>
        <v>22</v>
      </c>
      <c r="AS24" s="5">
        <f>COUNTIF(K9:K96,"c")</f>
        <v>20</v>
      </c>
      <c r="AT24" s="5">
        <f>COUNTIF(L9:L96,"5")</f>
        <v>17</v>
      </c>
      <c r="AV24" s="13">
        <f t="shared" si="0"/>
        <v>82</v>
      </c>
    </row>
    <row r="25" spans="1:48" ht="19.5" customHeight="1">
      <c r="A25" s="64">
        <v>17</v>
      </c>
      <c r="B25" s="65" t="s">
        <v>92</v>
      </c>
      <c r="C25" s="65" t="s">
        <v>3</v>
      </c>
      <c r="D25" s="65">
        <v>8</v>
      </c>
      <c r="E25" s="65" t="s">
        <v>2</v>
      </c>
      <c r="F25" s="65">
        <v>6</v>
      </c>
      <c r="G25" s="65" t="s">
        <v>3</v>
      </c>
      <c r="H25" s="65">
        <v>8</v>
      </c>
      <c r="I25" s="65" t="s">
        <v>3</v>
      </c>
      <c r="J25" s="65">
        <v>8</v>
      </c>
      <c r="K25" s="65" t="s">
        <v>3</v>
      </c>
      <c r="L25" s="65">
        <v>8</v>
      </c>
      <c r="M25" s="65" t="s">
        <v>5</v>
      </c>
      <c r="N25" s="65">
        <v>7</v>
      </c>
      <c r="O25" s="65" t="s">
        <v>1</v>
      </c>
      <c r="P25" s="65">
        <v>9</v>
      </c>
      <c r="Q25" s="65" t="s">
        <v>6</v>
      </c>
      <c r="R25" s="65">
        <v>10</v>
      </c>
      <c r="S25" s="65" t="s">
        <v>6</v>
      </c>
      <c r="T25" s="65">
        <v>10</v>
      </c>
      <c r="U25" s="65" t="s">
        <v>6</v>
      </c>
      <c r="V25" s="65">
        <v>10</v>
      </c>
      <c r="W25" s="65" t="s">
        <v>6</v>
      </c>
      <c r="X25" s="65">
        <v>10</v>
      </c>
      <c r="Z25" s="89"/>
      <c r="AA25" s="12" t="str">
        <f>$K$6</f>
        <v>DLD</v>
      </c>
      <c r="AB25" s="124"/>
      <c r="AC25" s="108"/>
      <c r="AD25" s="108"/>
      <c r="AE25" s="112"/>
      <c r="AF25" s="112"/>
      <c r="AG25" s="7">
        <f>(AG24/sub5)*100</f>
        <v>93.10344827586206</v>
      </c>
      <c r="AH25" s="7">
        <f>(AH24/sub5)*100</f>
        <v>6.896551724137931</v>
      </c>
      <c r="AI25" s="87">
        <f>(AI24/sub5)*100</f>
        <v>0</v>
      </c>
      <c r="AJ25" s="88"/>
      <c r="AK25" s="87">
        <f>(AK24/sub5)*100</f>
        <v>1.1494252873563218</v>
      </c>
      <c r="AL25" s="88"/>
      <c r="AM25" s="87">
        <f>(AM24/sub5)*100</f>
        <v>8.045977011494253</v>
      </c>
      <c r="AN25" s="88"/>
      <c r="AO25" s="87">
        <f>(AO24/sub5)*100</f>
        <v>21.839080459770116</v>
      </c>
      <c r="AP25" s="88"/>
      <c r="AQ25" s="87">
        <f>(AQ24/sub5)*100</f>
        <v>40.229885057471265</v>
      </c>
      <c r="AR25" s="88"/>
      <c r="AS25" s="87">
        <f>(AS24/sub5)*100</f>
        <v>22.988505747126435</v>
      </c>
      <c r="AT25" s="88"/>
      <c r="AV25" s="13">
        <f t="shared" si="0"/>
        <v>94.25287356321839</v>
      </c>
    </row>
    <row r="26" spans="1:48" ht="19.5" customHeight="1">
      <c r="A26" s="64">
        <v>18</v>
      </c>
      <c r="B26" s="65" t="s">
        <v>93</v>
      </c>
      <c r="C26" s="65" t="s">
        <v>3</v>
      </c>
      <c r="D26" s="65">
        <v>8</v>
      </c>
      <c r="E26" s="65" t="s">
        <v>2</v>
      </c>
      <c r="F26" s="65">
        <v>6</v>
      </c>
      <c r="G26" s="65" t="s">
        <v>4</v>
      </c>
      <c r="H26" s="65">
        <v>5</v>
      </c>
      <c r="I26" s="65" t="s">
        <v>4</v>
      </c>
      <c r="J26" s="65">
        <v>5</v>
      </c>
      <c r="K26" s="65" t="s">
        <v>2</v>
      </c>
      <c r="L26" s="65">
        <v>6</v>
      </c>
      <c r="M26" s="65" t="s">
        <v>2</v>
      </c>
      <c r="N26" s="65">
        <v>6</v>
      </c>
      <c r="O26" s="65" t="s">
        <v>1</v>
      </c>
      <c r="P26" s="65">
        <v>9</v>
      </c>
      <c r="Q26" s="65" t="s">
        <v>3</v>
      </c>
      <c r="R26" s="65">
        <v>8</v>
      </c>
      <c r="S26" s="65" t="s">
        <v>1</v>
      </c>
      <c r="T26" s="65">
        <v>9</v>
      </c>
      <c r="U26" s="65" t="s">
        <v>1</v>
      </c>
      <c r="V26" s="65">
        <v>9</v>
      </c>
      <c r="W26" s="65" t="s">
        <v>1</v>
      </c>
      <c r="X26" s="65">
        <v>9</v>
      </c>
      <c r="Z26" s="119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V26" s="13">
        <f t="shared" si="0"/>
        <v>0</v>
      </c>
    </row>
    <row r="27" spans="1:48" ht="19.5" customHeight="1">
      <c r="A27" s="64">
        <v>19</v>
      </c>
      <c r="B27" s="65" t="s">
        <v>94</v>
      </c>
      <c r="C27" s="65" t="s">
        <v>5</v>
      </c>
      <c r="D27" s="65">
        <v>7</v>
      </c>
      <c r="E27" s="65" t="s">
        <v>6</v>
      </c>
      <c r="F27" s="65">
        <v>10</v>
      </c>
      <c r="G27" s="65" t="s">
        <v>5</v>
      </c>
      <c r="H27" s="65">
        <v>7</v>
      </c>
      <c r="I27" s="65" t="s">
        <v>4</v>
      </c>
      <c r="J27" s="65">
        <v>5</v>
      </c>
      <c r="K27" s="65" t="s">
        <v>4</v>
      </c>
      <c r="L27" s="65">
        <v>5</v>
      </c>
      <c r="M27" s="65" t="s">
        <v>4</v>
      </c>
      <c r="N27" s="65">
        <v>5</v>
      </c>
      <c r="O27" s="65" t="s">
        <v>6</v>
      </c>
      <c r="P27" s="65">
        <v>10</v>
      </c>
      <c r="Q27" s="65" t="s">
        <v>6</v>
      </c>
      <c r="R27" s="65">
        <v>10</v>
      </c>
      <c r="S27" s="65" t="s">
        <v>6</v>
      </c>
      <c r="T27" s="65">
        <v>10</v>
      </c>
      <c r="U27" s="65" t="s">
        <v>6</v>
      </c>
      <c r="V27" s="65">
        <v>10</v>
      </c>
      <c r="W27" s="65" t="s">
        <v>6</v>
      </c>
      <c r="X27" s="65">
        <v>10</v>
      </c>
      <c r="Z27" s="89">
        <v>6</v>
      </c>
      <c r="AA27" s="12" t="str">
        <f>$M$5</f>
        <v>133BC</v>
      </c>
      <c r="AB27" s="124" t="s">
        <v>74</v>
      </c>
      <c r="AC27" s="108">
        <f>COUNTIF(A9:A96,"&gt;0")</f>
        <v>88</v>
      </c>
      <c r="AD27" s="108">
        <v>0</v>
      </c>
      <c r="AE27" s="112">
        <f>AC27-AF27-AD27</f>
        <v>88</v>
      </c>
      <c r="AF27" s="112">
        <f>COUNTIF(N9:N96,"-1")</f>
        <v>0</v>
      </c>
      <c r="AG27" s="4">
        <f>sub6-AH27</f>
        <v>88</v>
      </c>
      <c r="AH27" s="4">
        <f>COUNTIF(N9:N96,"0")</f>
        <v>0</v>
      </c>
      <c r="AI27" s="5">
        <f>COUNTIF(M9:M96,"O")</f>
        <v>0</v>
      </c>
      <c r="AJ27" s="5">
        <f>COUNTIF(N9:N96,"10")</f>
        <v>1</v>
      </c>
      <c r="AK27" s="5">
        <f>COUNTIF(M9:M96,"A+")</f>
        <v>0</v>
      </c>
      <c r="AL27" s="5">
        <f>COUNTIF(N9:N96,"9")</f>
        <v>0</v>
      </c>
      <c r="AM27" s="5">
        <f>COUNTIF(M9:M96,"A")</f>
        <v>1</v>
      </c>
      <c r="AN27" s="5">
        <f>COUNTIF(N9:N96,"8")</f>
        <v>1</v>
      </c>
      <c r="AO27" s="5">
        <f>COUNTIF(M9:M96,"B+")</f>
        <v>11</v>
      </c>
      <c r="AP27" s="5">
        <f>COUNTIF(N9:N96,"7")</f>
        <v>11</v>
      </c>
      <c r="AQ27" s="5">
        <f>COUNTIF(M9:M96,"B")</f>
        <v>56</v>
      </c>
      <c r="AR27" s="5">
        <f>COUNTIF(N9:N96,"6")</f>
        <v>54</v>
      </c>
      <c r="AS27" s="5">
        <f>COUNTIF(M9:M96,"C")</f>
        <v>20</v>
      </c>
      <c r="AT27" s="5">
        <f>COUNTIF(N9:N96,"5")</f>
        <v>17</v>
      </c>
      <c r="AV27" s="13">
        <f t="shared" si="0"/>
        <v>88</v>
      </c>
    </row>
    <row r="28" spans="1:48" ht="19.5" customHeight="1">
      <c r="A28" s="64">
        <v>20</v>
      </c>
      <c r="B28" s="65" t="s">
        <v>95</v>
      </c>
      <c r="C28" s="65" t="s">
        <v>3</v>
      </c>
      <c r="D28" s="65">
        <v>8</v>
      </c>
      <c r="E28" s="65" t="s">
        <v>3</v>
      </c>
      <c r="F28" s="65">
        <v>8</v>
      </c>
      <c r="G28" s="65" t="s">
        <v>1</v>
      </c>
      <c r="H28" s="65">
        <v>9</v>
      </c>
      <c r="I28" s="65" t="s">
        <v>3</v>
      </c>
      <c r="J28" s="65">
        <v>8</v>
      </c>
      <c r="K28" s="65" t="s">
        <v>3</v>
      </c>
      <c r="L28" s="65">
        <v>8</v>
      </c>
      <c r="M28" s="65" t="s">
        <v>2</v>
      </c>
      <c r="N28" s="65">
        <v>6</v>
      </c>
      <c r="O28" s="65" t="s">
        <v>6</v>
      </c>
      <c r="P28" s="65">
        <v>10</v>
      </c>
      <c r="Q28" s="65" t="s">
        <v>6</v>
      </c>
      <c r="R28" s="65">
        <v>10</v>
      </c>
      <c r="S28" s="65" t="s">
        <v>6</v>
      </c>
      <c r="T28" s="65">
        <v>10</v>
      </c>
      <c r="U28" s="65" t="s">
        <v>6</v>
      </c>
      <c r="V28" s="65">
        <v>10</v>
      </c>
      <c r="W28" s="65" t="s">
        <v>6</v>
      </c>
      <c r="X28" s="65">
        <v>10</v>
      </c>
      <c r="Z28" s="113"/>
      <c r="AA28" s="12" t="str">
        <f>$M$6</f>
        <v>MFCS</v>
      </c>
      <c r="AB28" s="124"/>
      <c r="AC28" s="92"/>
      <c r="AD28" s="92"/>
      <c r="AE28" s="94"/>
      <c r="AF28" s="94"/>
      <c r="AG28" s="9">
        <f>(AG27/sub6)*100</f>
        <v>100</v>
      </c>
      <c r="AH28" s="9">
        <f>(AH27/sub6)*100</f>
        <v>0</v>
      </c>
      <c r="AI28" s="87">
        <f>(AI27/sub6)*100</f>
        <v>0</v>
      </c>
      <c r="AJ28" s="88"/>
      <c r="AK28" s="87">
        <f>(AK27/sub6)*100</f>
        <v>0</v>
      </c>
      <c r="AL28" s="88"/>
      <c r="AM28" s="87">
        <f>(AM27/sub6)*100</f>
        <v>1.1363636363636365</v>
      </c>
      <c r="AN28" s="88"/>
      <c r="AO28" s="87">
        <f>(AO27/sub6)*100</f>
        <v>12.5</v>
      </c>
      <c r="AP28" s="88"/>
      <c r="AQ28" s="87">
        <f>(AQ27/sub6)*100</f>
        <v>63.63636363636363</v>
      </c>
      <c r="AR28" s="88"/>
      <c r="AS28" s="87">
        <f>(AS27/sub6)*100</f>
        <v>22.727272727272727</v>
      </c>
      <c r="AT28" s="88"/>
      <c r="AV28" s="13">
        <f t="shared" si="0"/>
        <v>100</v>
      </c>
    </row>
    <row r="29" spans="1:48" ht="19.5" customHeight="1">
      <c r="A29" s="64">
        <v>21</v>
      </c>
      <c r="B29" s="65" t="s">
        <v>96</v>
      </c>
      <c r="C29" s="65" t="s">
        <v>2</v>
      </c>
      <c r="D29" s="65">
        <v>6</v>
      </c>
      <c r="E29" s="65" t="s">
        <v>4</v>
      </c>
      <c r="F29" s="65">
        <v>5</v>
      </c>
      <c r="G29" s="65" t="s">
        <v>4</v>
      </c>
      <c r="H29" s="65">
        <v>5</v>
      </c>
      <c r="I29" s="65" t="s">
        <v>4</v>
      </c>
      <c r="J29" s="65">
        <v>5</v>
      </c>
      <c r="K29" s="65" t="s">
        <v>2</v>
      </c>
      <c r="L29" s="65">
        <v>6</v>
      </c>
      <c r="M29" s="65" t="s">
        <v>4</v>
      </c>
      <c r="N29" s="65">
        <v>5</v>
      </c>
      <c r="O29" s="65" t="s">
        <v>3</v>
      </c>
      <c r="P29" s="65">
        <v>8</v>
      </c>
      <c r="Q29" s="65" t="s">
        <v>1</v>
      </c>
      <c r="R29" s="65">
        <v>9</v>
      </c>
      <c r="S29" s="65" t="s">
        <v>6</v>
      </c>
      <c r="T29" s="65">
        <v>10</v>
      </c>
      <c r="U29" s="65" t="s">
        <v>6</v>
      </c>
      <c r="V29" s="65">
        <v>10</v>
      </c>
      <c r="W29" s="65" t="s">
        <v>6</v>
      </c>
      <c r="X29" s="65">
        <v>10</v>
      </c>
      <c r="Z29" s="114" t="s">
        <v>22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V29" s="13">
        <f t="shared" si="0"/>
        <v>0</v>
      </c>
    </row>
    <row r="30" spans="1:48" ht="19.5" customHeight="1">
      <c r="A30" s="64">
        <v>22</v>
      </c>
      <c r="B30" s="65" t="s">
        <v>97</v>
      </c>
      <c r="C30" s="65" t="s">
        <v>3</v>
      </c>
      <c r="D30" s="65">
        <v>8</v>
      </c>
      <c r="E30" s="65" t="s">
        <v>2</v>
      </c>
      <c r="F30" s="65">
        <v>6</v>
      </c>
      <c r="G30" s="65" t="s">
        <v>2</v>
      </c>
      <c r="H30" s="65">
        <v>6</v>
      </c>
      <c r="I30" s="65" t="s">
        <v>4</v>
      </c>
      <c r="J30" s="65">
        <v>5</v>
      </c>
      <c r="K30" s="65" t="s">
        <v>2</v>
      </c>
      <c r="L30" s="65">
        <v>6</v>
      </c>
      <c r="M30" s="65" t="s">
        <v>2</v>
      </c>
      <c r="N30" s="65">
        <v>6</v>
      </c>
      <c r="O30" s="65" t="s">
        <v>6</v>
      </c>
      <c r="P30" s="65">
        <v>10</v>
      </c>
      <c r="Q30" s="65" t="s">
        <v>6</v>
      </c>
      <c r="R30" s="65">
        <v>10</v>
      </c>
      <c r="S30" s="65" t="s">
        <v>6</v>
      </c>
      <c r="T30" s="65">
        <v>10</v>
      </c>
      <c r="U30" s="65" t="s">
        <v>6</v>
      </c>
      <c r="V30" s="65">
        <v>10</v>
      </c>
      <c r="W30" s="65" t="s">
        <v>6</v>
      </c>
      <c r="X30" s="65">
        <v>10</v>
      </c>
      <c r="Z30" s="125" t="s">
        <v>20</v>
      </c>
      <c r="AA30" s="126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/>
      <c r="AV30" s="13">
        <f t="shared" si="0"/>
        <v>0</v>
      </c>
    </row>
    <row r="31" spans="1:48" ht="19.5" customHeight="1">
      <c r="A31" s="64">
        <v>23</v>
      </c>
      <c r="B31" s="65" t="s">
        <v>98</v>
      </c>
      <c r="C31" s="65" t="s">
        <v>3</v>
      </c>
      <c r="D31" s="65">
        <v>8</v>
      </c>
      <c r="E31" s="65" t="s">
        <v>5</v>
      </c>
      <c r="F31" s="65">
        <v>7</v>
      </c>
      <c r="G31" s="65" t="s">
        <v>2</v>
      </c>
      <c r="H31" s="65">
        <v>6</v>
      </c>
      <c r="I31" s="65" t="s">
        <v>5</v>
      </c>
      <c r="J31" s="65">
        <v>7</v>
      </c>
      <c r="K31" s="65" t="s">
        <v>2</v>
      </c>
      <c r="L31" s="65">
        <v>6</v>
      </c>
      <c r="M31" s="65" t="s">
        <v>2</v>
      </c>
      <c r="N31" s="65">
        <v>6</v>
      </c>
      <c r="O31" s="65" t="s">
        <v>1</v>
      </c>
      <c r="P31" s="65">
        <v>9</v>
      </c>
      <c r="Q31" s="65" t="s">
        <v>6</v>
      </c>
      <c r="R31" s="65">
        <v>10</v>
      </c>
      <c r="S31" s="65" t="s">
        <v>6</v>
      </c>
      <c r="T31" s="65">
        <v>10</v>
      </c>
      <c r="U31" s="65" t="s">
        <v>6</v>
      </c>
      <c r="V31" s="65">
        <v>10</v>
      </c>
      <c r="W31" s="65" t="s">
        <v>6</v>
      </c>
      <c r="X31" s="65">
        <v>10</v>
      </c>
      <c r="Z31" s="127">
        <v>7</v>
      </c>
      <c r="AA31" s="12">
        <f>$O$5</f>
        <v>13307</v>
      </c>
      <c r="AB31" s="124" t="s">
        <v>72</v>
      </c>
      <c r="AC31" s="93">
        <f>COUNTIF(A9:A96,"&gt;0")</f>
        <v>88</v>
      </c>
      <c r="AD31" s="93">
        <v>0</v>
      </c>
      <c r="AE31" s="95">
        <f>AC31-AF31-AD31</f>
        <v>88</v>
      </c>
      <c r="AF31" s="95">
        <v>0</v>
      </c>
      <c r="AG31" s="6">
        <f>lab1-AH31</f>
        <v>88</v>
      </c>
      <c r="AH31" s="6">
        <f>COUNTIF(P9:P96,"0")</f>
        <v>0</v>
      </c>
      <c r="AI31" s="5">
        <f>COUNTIF(O9:O96,"O")</f>
        <v>61</v>
      </c>
      <c r="AJ31" s="5">
        <f>COUNTIF(P9:P96,"10")</f>
        <v>59</v>
      </c>
      <c r="AK31" s="5">
        <f>COUNTIF(O9:O96,"A+")</f>
        <v>14</v>
      </c>
      <c r="AL31" s="5">
        <f>COUNTIF(P9:P96,"9")</f>
        <v>14</v>
      </c>
      <c r="AM31" s="5">
        <f>COUNTIF(O9:O96,"A")</f>
        <v>4</v>
      </c>
      <c r="AN31" s="5">
        <f>COUNTIF(P9:P96,"8")</f>
        <v>4</v>
      </c>
      <c r="AO31" s="5">
        <f>COUNTIF(O9:O96,"B+")</f>
        <v>8</v>
      </c>
      <c r="AP31" s="5">
        <f>COUNTIF(P9:P96,"7")</f>
        <v>6</v>
      </c>
      <c r="AQ31" s="5">
        <f>COUNTIF(O9:O96,"B")</f>
        <v>1</v>
      </c>
      <c r="AR31" s="5">
        <f>COUNTIF(P9:P96,"6")</f>
        <v>1</v>
      </c>
      <c r="AS31" s="5">
        <f>COUNTIF(O9:O96,"C")</f>
        <v>0</v>
      </c>
      <c r="AT31" s="5">
        <f>COUNTIF(P9:P96,"5")</f>
        <v>0</v>
      </c>
      <c r="AV31" s="13">
        <f t="shared" si="0"/>
        <v>88</v>
      </c>
    </row>
    <row r="32" spans="1:48" ht="19.5" customHeight="1">
      <c r="A32" s="64">
        <v>24</v>
      </c>
      <c r="B32" s="65" t="s">
        <v>99</v>
      </c>
      <c r="C32" s="65" t="s">
        <v>2</v>
      </c>
      <c r="D32" s="65">
        <v>6</v>
      </c>
      <c r="E32" s="65" t="s">
        <v>4</v>
      </c>
      <c r="F32" s="65">
        <v>5</v>
      </c>
      <c r="G32" s="65" t="s">
        <v>2</v>
      </c>
      <c r="H32" s="65">
        <v>6</v>
      </c>
      <c r="I32" s="65" t="s">
        <v>4</v>
      </c>
      <c r="J32" s="65">
        <v>5</v>
      </c>
      <c r="K32" s="65" t="s">
        <v>2</v>
      </c>
      <c r="L32" s="65">
        <v>6</v>
      </c>
      <c r="M32" s="65" t="s">
        <v>4</v>
      </c>
      <c r="N32" s="65">
        <v>5</v>
      </c>
      <c r="O32" s="65" t="s">
        <v>6</v>
      </c>
      <c r="P32" s="65">
        <v>10</v>
      </c>
      <c r="Q32" s="65" t="s">
        <v>6</v>
      </c>
      <c r="R32" s="65">
        <v>10</v>
      </c>
      <c r="S32" s="65" t="s">
        <v>6</v>
      </c>
      <c r="T32" s="65">
        <v>10</v>
      </c>
      <c r="U32" s="65" t="s">
        <v>6</v>
      </c>
      <c r="V32" s="65">
        <v>10</v>
      </c>
      <c r="W32" s="65" t="s">
        <v>6</v>
      </c>
      <c r="X32" s="65">
        <v>10</v>
      </c>
      <c r="Z32" s="89"/>
      <c r="AA32" s="12" t="str">
        <f>$O$6</f>
        <v>DS C++ LAB</v>
      </c>
      <c r="AB32" s="124"/>
      <c r="AC32" s="108"/>
      <c r="AD32" s="108"/>
      <c r="AE32" s="112"/>
      <c r="AF32" s="112"/>
      <c r="AG32" s="7">
        <f>(AG31/lab1)*100</f>
        <v>100</v>
      </c>
      <c r="AH32" s="7">
        <f>(AH31/lab1)*100</f>
        <v>0</v>
      </c>
      <c r="AI32" s="87">
        <f>(AI31/lab1)*100</f>
        <v>69.31818181818183</v>
      </c>
      <c r="AJ32" s="88"/>
      <c r="AK32" s="87">
        <f>(AK31/lab1)*100</f>
        <v>15.909090909090908</v>
      </c>
      <c r="AL32" s="88"/>
      <c r="AM32" s="87">
        <f>(AM31/lab1)*100</f>
        <v>4.545454545454546</v>
      </c>
      <c r="AN32" s="88"/>
      <c r="AO32" s="87">
        <f>(AO31/lab1)*100</f>
        <v>9.090909090909092</v>
      </c>
      <c r="AP32" s="88"/>
      <c r="AQ32" s="87">
        <f>(AQ31/lab1)*100</f>
        <v>1.1363636363636365</v>
      </c>
      <c r="AR32" s="88"/>
      <c r="AS32" s="87">
        <f>(AS31/lab1)*100</f>
        <v>0</v>
      </c>
      <c r="AT32" s="88"/>
      <c r="AV32" s="13">
        <f t="shared" si="0"/>
        <v>100.00000000000001</v>
      </c>
    </row>
    <row r="33" spans="1:48" ht="19.5" customHeight="1">
      <c r="A33" s="64">
        <v>25</v>
      </c>
      <c r="B33" s="65" t="s">
        <v>100</v>
      </c>
      <c r="C33" s="65" t="s">
        <v>1</v>
      </c>
      <c r="D33" s="65">
        <v>9</v>
      </c>
      <c r="E33" s="65" t="s">
        <v>5</v>
      </c>
      <c r="F33" s="65">
        <v>7</v>
      </c>
      <c r="G33" s="65" t="s">
        <v>1</v>
      </c>
      <c r="H33" s="65">
        <v>9</v>
      </c>
      <c r="I33" s="65" t="s">
        <v>3</v>
      </c>
      <c r="J33" s="65">
        <v>8</v>
      </c>
      <c r="K33" s="65" t="s">
        <v>3</v>
      </c>
      <c r="L33" s="65">
        <v>8</v>
      </c>
      <c r="M33" s="65" t="s">
        <v>2</v>
      </c>
      <c r="N33" s="65">
        <v>6</v>
      </c>
      <c r="O33" s="65" t="s">
        <v>6</v>
      </c>
      <c r="P33" s="65">
        <v>10</v>
      </c>
      <c r="Q33" s="65" t="s">
        <v>6</v>
      </c>
      <c r="R33" s="65">
        <v>10</v>
      </c>
      <c r="S33" s="65" t="s">
        <v>6</v>
      </c>
      <c r="T33" s="65">
        <v>10</v>
      </c>
      <c r="U33" s="65" t="s">
        <v>6</v>
      </c>
      <c r="V33" s="65">
        <v>10</v>
      </c>
      <c r="W33" s="65" t="s">
        <v>6</v>
      </c>
      <c r="X33" s="65">
        <v>10</v>
      </c>
      <c r="Z33" s="119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1"/>
      <c r="AV33" s="13">
        <f t="shared" si="0"/>
        <v>0</v>
      </c>
    </row>
    <row r="34" spans="1:48" ht="19.5" customHeight="1">
      <c r="A34" s="64">
        <v>26</v>
      </c>
      <c r="B34" s="65" t="s">
        <v>101</v>
      </c>
      <c r="C34" s="65" t="s">
        <v>3</v>
      </c>
      <c r="D34" s="65">
        <v>8</v>
      </c>
      <c r="E34" s="65" t="s">
        <v>4</v>
      </c>
      <c r="F34" s="65">
        <v>5</v>
      </c>
      <c r="G34" s="65" t="s">
        <v>3</v>
      </c>
      <c r="H34" s="65">
        <v>8</v>
      </c>
      <c r="I34" s="65" t="s">
        <v>5</v>
      </c>
      <c r="J34" s="65">
        <v>7</v>
      </c>
      <c r="K34" s="65" t="s">
        <v>5</v>
      </c>
      <c r="L34" s="65">
        <v>7</v>
      </c>
      <c r="M34" s="65" t="s">
        <v>2</v>
      </c>
      <c r="N34" s="65">
        <v>6</v>
      </c>
      <c r="O34" s="65" t="s">
        <v>6</v>
      </c>
      <c r="P34" s="65">
        <v>10</v>
      </c>
      <c r="Q34" s="65" t="s">
        <v>1</v>
      </c>
      <c r="R34" s="65">
        <v>9</v>
      </c>
      <c r="S34" s="65" t="s">
        <v>6</v>
      </c>
      <c r="T34" s="65">
        <v>10</v>
      </c>
      <c r="U34" s="65" t="s">
        <v>6</v>
      </c>
      <c r="V34" s="65">
        <v>10</v>
      </c>
      <c r="W34" s="65" t="s">
        <v>6</v>
      </c>
      <c r="X34" s="65">
        <v>10</v>
      </c>
      <c r="Z34" s="89">
        <v>8</v>
      </c>
      <c r="AA34" s="12">
        <f>$Q$5</f>
        <v>13319</v>
      </c>
      <c r="AB34" s="124" t="s">
        <v>69</v>
      </c>
      <c r="AC34" s="108">
        <f>COUNTIF(A9:A96,"&gt;0")</f>
        <v>88</v>
      </c>
      <c r="AD34" s="108">
        <v>0</v>
      </c>
      <c r="AE34" s="112">
        <f>AC34-AF34-AD34</f>
        <v>88</v>
      </c>
      <c r="AF34" s="112">
        <v>0</v>
      </c>
      <c r="AG34" s="4">
        <f>lab2-AH34</f>
        <v>88</v>
      </c>
      <c r="AH34" s="4">
        <f>COUNTIF(R9:R96,"0")</f>
        <v>0</v>
      </c>
      <c r="AI34" s="5">
        <f>COUNTIF(Q9:Q96,"O")</f>
        <v>39</v>
      </c>
      <c r="AJ34" s="5">
        <f>COUNTIF(R9:R96,"10")</f>
        <v>28</v>
      </c>
      <c r="AK34" s="5">
        <f>COUNTIF(Q9:Q96,"A+")</f>
        <v>45</v>
      </c>
      <c r="AL34" s="5">
        <f>COUNTIF(R9:R96,"9")</f>
        <v>32</v>
      </c>
      <c r="AM34" s="5">
        <f>COUNTIF(Q9:Q96,"A")</f>
        <v>2</v>
      </c>
      <c r="AN34" s="5">
        <f>COUNTIF(R9:R96,"8")</f>
        <v>2</v>
      </c>
      <c r="AO34" s="5">
        <f>COUNTIF(Q9:Q96,"B+")</f>
        <v>2</v>
      </c>
      <c r="AP34" s="5">
        <f>COUNTIF(R9:R96,"7")</f>
        <v>2</v>
      </c>
      <c r="AQ34" s="5">
        <f>COUNTIF(Q9:Q96,"B")</f>
        <v>0</v>
      </c>
      <c r="AR34" s="5">
        <f>COUNTIF(R9:R96,"6")</f>
        <v>0</v>
      </c>
      <c r="AS34" s="5">
        <f>COUNTIF(Q9:Q96,"C")</f>
        <v>0</v>
      </c>
      <c r="AT34" s="5">
        <f>COUNTIF(R9:R96,"5")</f>
        <v>0</v>
      </c>
      <c r="AV34" s="13">
        <f t="shared" si="0"/>
        <v>88</v>
      </c>
    </row>
    <row r="35" spans="1:48" ht="19.5" customHeight="1">
      <c r="A35" s="64">
        <v>27</v>
      </c>
      <c r="B35" s="65" t="s">
        <v>102</v>
      </c>
      <c r="C35" s="65" t="s">
        <v>4</v>
      </c>
      <c r="D35" s="65">
        <v>5</v>
      </c>
      <c r="E35" s="65" t="s">
        <v>4</v>
      </c>
      <c r="F35" s="65">
        <v>5</v>
      </c>
      <c r="G35" s="65" t="s">
        <v>5</v>
      </c>
      <c r="H35" s="65">
        <v>7</v>
      </c>
      <c r="I35" s="65" t="s">
        <v>4</v>
      </c>
      <c r="J35" s="65">
        <v>5</v>
      </c>
      <c r="K35" s="65" t="s">
        <v>4</v>
      </c>
      <c r="L35" s="65">
        <v>5</v>
      </c>
      <c r="M35" s="65" t="s">
        <v>4</v>
      </c>
      <c r="N35" s="65">
        <v>5</v>
      </c>
      <c r="O35" s="65" t="s">
        <v>5</v>
      </c>
      <c r="P35" s="65">
        <v>7</v>
      </c>
      <c r="Q35" s="65" t="s">
        <v>1</v>
      </c>
      <c r="R35" s="65">
        <v>9</v>
      </c>
      <c r="S35" s="65" t="s">
        <v>6</v>
      </c>
      <c r="T35" s="65">
        <v>10</v>
      </c>
      <c r="U35" s="65" t="s">
        <v>6</v>
      </c>
      <c r="V35" s="65">
        <v>10</v>
      </c>
      <c r="W35" s="65" t="s">
        <v>6</v>
      </c>
      <c r="X35" s="65">
        <v>10</v>
      </c>
      <c r="Z35" s="89"/>
      <c r="AA35" s="12" t="str">
        <f>$Q$6</f>
        <v>IT WORKSHOP</v>
      </c>
      <c r="AB35" s="124"/>
      <c r="AC35" s="108"/>
      <c r="AD35" s="108"/>
      <c r="AE35" s="112"/>
      <c r="AF35" s="112"/>
      <c r="AG35" s="7">
        <f>(AG34/lab2)*100</f>
        <v>100</v>
      </c>
      <c r="AH35" s="7">
        <f>(AH34/lab2)*100</f>
        <v>0</v>
      </c>
      <c r="AI35" s="87">
        <f>(AI34/lab2)*100</f>
        <v>44.31818181818182</v>
      </c>
      <c r="AJ35" s="88"/>
      <c r="AK35" s="87">
        <f>(AK34/lab2)*100</f>
        <v>51.13636363636363</v>
      </c>
      <c r="AL35" s="88"/>
      <c r="AM35" s="87">
        <f>(AM34/lab2)*100</f>
        <v>2.272727272727273</v>
      </c>
      <c r="AN35" s="88"/>
      <c r="AO35" s="87">
        <f>(AO34/lab2)*100</f>
        <v>2.272727272727273</v>
      </c>
      <c r="AP35" s="88"/>
      <c r="AQ35" s="87">
        <f>(AQ34/lab2)*100</f>
        <v>0</v>
      </c>
      <c r="AR35" s="88"/>
      <c r="AS35" s="87">
        <f>(AS34/lab2)*100</f>
        <v>0</v>
      </c>
      <c r="AT35" s="88"/>
      <c r="AV35" s="13">
        <f t="shared" si="0"/>
        <v>99.99999999999999</v>
      </c>
    </row>
    <row r="36" spans="1:48" ht="19.5" customHeight="1">
      <c r="A36" s="64">
        <v>28</v>
      </c>
      <c r="B36" s="65" t="s">
        <v>103</v>
      </c>
      <c r="C36" s="65" t="s">
        <v>3</v>
      </c>
      <c r="D36" s="65">
        <v>8</v>
      </c>
      <c r="E36" s="65" t="s">
        <v>5</v>
      </c>
      <c r="F36" s="65">
        <v>7</v>
      </c>
      <c r="G36" s="65" t="s">
        <v>1</v>
      </c>
      <c r="H36" s="65">
        <v>9</v>
      </c>
      <c r="I36" s="65" t="s">
        <v>5</v>
      </c>
      <c r="J36" s="65">
        <v>7</v>
      </c>
      <c r="K36" s="65" t="s">
        <v>3</v>
      </c>
      <c r="L36" s="65">
        <v>8</v>
      </c>
      <c r="M36" s="65" t="s">
        <v>5</v>
      </c>
      <c r="N36" s="65">
        <v>7</v>
      </c>
      <c r="O36" s="65" t="s">
        <v>6</v>
      </c>
      <c r="P36" s="65">
        <v>10</v>
      </c>
      <c r="Q36" s="65" t="s">
        <v>1</v>
      </c>
      <c r="R36" s="65">
        <v>9</v>
      </c>
      <c r="S36" s="65" t="s">
        <v>6</v>
      </c>
      <c r="T36" s="65">
        <v>10</v>
      </c>
      <c r="U36" s="65" t="s">
        <v>6</v>
      </c>
      <c r="V36" s="65">
        <v>10</v>
      </c>
      <c r="W36" s="65" t="s">
        <v>6</v>
      </c>
      <c r="X36" s="65">
        <v>10</v>
      </c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V36" s="13">
        <f t="shared" si="0"/>
        <v>0</v>
      </c>
    </row>
    <row r="37" spans="1:48" ht="19.5" customHeight="1">
      <c r="A37" s="64">
        <v>29</v>
      </c>
      <c r="B37" s="65" t="s">
        <v>104</v>
      </c>
      <c r="C37" s="65" t="s">
        <v>2</v>
      </c>
      <c r="D37" s="65">
        <v>6</v>
      </c>
      <c r="E37" s="65" t="s">
        <v>4</v>
      </c>
      <c r="F37" s="65">
        <v>5</v>
      </c>
      <c r="G37" s="65" t="s">
        <v>4</v>
      </c>
      <c r="H37" s="65">
        <v>5</v>
      </c>
      <c r="I37" s="65" t="s">
        <v>4</v>
      </c>
      <c r="J37" s="65">
        <v>5</v>
      </c>
      <c r="K37" s="65" t="s">
        <v>2</v>
      </c>
      <c r="L37" s="65">
        <v>6</v>
      </c>
      <c r="M37" s="65" t="s">
        <v>4</v>
      </c>
      <c r="N37" s="65">
        <v>5</v>
      </c>
      <c r="O37" s="65" t="s">
        <v>6</v>
      </c>
      <c r="P37" s="65">
        <v>10</v>
      </c>
      <c r="Q37" s="65" t="s">
        <v>6</v>
      </c>
      <c r="R37" s="65">
        <v>10</v>
      </c>
      <c r="S37" s="65" t="s">
        <v>6</v>
      </c>
      <c r="T37" s="65">
        <v>10</v>
      </c>
      <c r="U37" s="65" t="s">
        <v>6</v>
      </c>
      <c r="V37" s="65">
        <v>10</v>
      </c>
      <c r="W37" s="65" t="s">
        <v>6</v>
      </c>
      <c r="X37" s="65">
        <v>10</v>
      </c>
      <c r="Z37" s="89">
        <v>9</v>
      </c>
      <c r="AA37" s="12">
        <f>$S$5</f>
        <v>13328</v>
      </c>
      <c r="AB37" s="90" t="s">
        <v>149</v>
      </c>
      <c r="AC37" s="92">
        <f>COUNTIF(A9:A96,"&gt;0")</f>
        <v>88</v>
      </c>
      <c r="AD37" s="92">
        <v>0</v>
      </c>
      <c r="AE37" s="94">
        <f>AC37-AF37-AD37</f>
        <v>88</v>
      </c>
      <c r="AF37" s="94">
        <v>0</v>
      </c>
      <c r="AG37" s="62">
        <f>lab3-AH37</f>
        <v>88</v>
      </c>
      <c r="AH37" s="62">
        <f>COUNTIF(T9:T96,"0")</f>
        <v>0</v>
      </c>
      <c r="AI37" s="5">
        <f>COUNTIF(S9:S96,"O")</f>
        <v>76</v>
      </c>
      <c r="AJ37" s="5">
        <f>COUNTIF(S9:S96,"10")</f>
        <v>0</v>
      </c>
      <c r="AK37" s="5">
        <f>COUNTIF(S9:S96,"A+")</f>
        <v>11</v>
      </c>
      <c r="AL37" s="5">
        <f>COUNTIF(S9:S96,"9")</f>
        <v>0</v>
      </c>
      <c r="AM37" s="5">
        <f>COUNTIF(S9:S96,"A")</f>
        <v>1</v>
      </c>
      <c r="AN37" s="5">
        <f>COUNTIF(S9:S96,"8")</f>
        <v>0</v>
      </c>
      <c r="AO37" s="5">
        <f>COUNTIF(S9:S96,"B+")</f>
        <v>0</v>
      </c>
      <c r="AP37" s="5">
        <f>COUNTIF(S9:S96,"7")</f>
        <v>0</v>
      </c>
      <c r="AQ37" s="5">
        <f>COUNTIF(S9:S96,"B")</f>
        <v>0</v>
      </c>
      <c r="AR37" s="5">
        <f>COUNTIF(S9:S96,"6")</f>
        <v>0</v>
      </c>
      <c r="AS37" s="5">
        <f>COUNTIF(S9:S96,"C")</f>
        <v>0</v>
      </c>
      <c r="AT37" s="5">
        <f>COUNTIF(S9:S96,"5")</f>
        <v>0</v>
      </c>
      <c r="AV37" s="13">
        <f t="shared" si="0"/>
        <v>88</v>
      </c>
    </row>
    <row r="38" spans="1:48" ht="19.5" customHeight="1">
      <c r="A38" s="64">
        <v>30</v>
      </c>
      <c r="B38" s="65" t="s">
        <v>105</v>
      </c>
      <c r="C38" s="65" t="s">
        <v>2</v>
      </c>
      <c r="D38" s="65">
        <v>6</v>
      </c>
      <c r="E38" s="65" t="s">
        <v>4</v>
      </c>
      <c r="F38" s="65">
        <v>5</v>
      </c>
      <c r="G38" s="65" t="s">
        <v>2</v>
      </c>
      <c r="H38" s="65">
        <v>6</v>
      </c>
      <c r="I38" s="65" t="s">
        <v>4</v>
      </c>
      <c r="J38" s="65">
        <v>5</v>
      </c>
      <c r="K38" s="65" t="s">
        <v>2</v>
      </c>
      <c r="L38" s="65">
        <v>6</v>
      </c>
      <c r="M38" s="65" t="s">
        <v>4</v>
      </c>
      <c r="N38" s="65">
        <v>5</v>
      </c>
      <c r="O38" s="65" t="s">
        <v>6</v>
      </c>
      <c r="P38" s="65">
        <v>10</v>
      </c>
      <c r="Q38" s="65" t="s">
        <v>6</v>
      </c>
      <c r="R38" s="65">
        <v>10</v>
      </c>
      <c r="S38" s="65" t="s">
        <v>6</v>
      </c>
      <c r="T38" s="65">
        <v>10</v>
      </c>
      <c r="U38" s="65" t="s">
        <v>6</v>
      </c>
      <c r="V38" s="65">
        <v>10</v>
      </c>
      <c r="W38" s="65" t="s">
        <v>6</v>
      </c>
      <c r="X38" s="65">
        <v>10</v>
      </c>
      <c r="Z38" s="89"/>
      <c r="AA38" s="12" t="str">
        <f>$S$6</f>
        <v>OOPT JAVA</v>
      </c>
      <c r="AB38" s="91"/>
      <c r="AC38" s="93"/>
      <c r="AD38" s="93"/>
      <c r="AE38" s="95"/>
      <c r="AF38" s="95"/>
      <c r="AG38" s="7">
        <f>(AG37/lab3)*100</f>
        <v>100</v>
      </c>
      <c r="AH38" s="7">
        <f>(AH37/lab3)*100</f>
        <v>0</v>
      </c>
      <c r="AI38" s="87">
        <f>(AI37/lab3)*100</f>
        <v>86.36363636363636</v>
      </c>
      <c r="AJ38" s="88"/>
      <c r="AK38" s="87">
        <f>(AK37/lab3)*100</f>
        <v>12.5</v>
      </c>
      <c r="AL38" s="88"/>
      <c r="AM38" s="87">
        <f>(AM37/lab3)*100</f>
        <v>1.1363636363636365</v>
      </c>
      <c r="AN38" s="88"/>
      <c r="AO38" s="87">
        <f>(AO37/lab3)*100</f>
        <v>0</v>
      </c>
      <c r="AP38" s="88"/>
      <c r="AQ38" s="87">
        <f>(AQ37/lab3)*100</f>
        <v>0</v>
      </c>
      <c r="AR38" s="88"/>
      <c r="AS38" s="87">
        <f>(AS37/lab3)*100</f>
        <v>0</v>
      </c>
      <c r="AT38" s="88"/>
      <c r="AV38" s="13">
        <f t="shared" si="0"/>
        <v>100</v>
      </c>
    </row>
    <row r="39" spans="1:48" ht="19.5" customHeight="1">
      <c r="A39" s="64">
        <v>31</v>
      </c>
      <c r="B39" s="65" t="s">
        <v>106</v>
      </c>
      <c r="C39" s="65" t="s">
        <v>1</v>
      </c>
      <c r="D39" s="65">
        <v>9</v>
      </c>
      <c r="E39" s="65" t="s">
        <v>5</v>
      </c>
      <c r="F39" s="65">
        <v>7</v>
      </c>
      <c r="G39" s="65" t="s">
        <v>1</v>
      </c>
      <c r="H39" s="65">
        <v>9</v>
      </c>
      <c r="I39" s="65" t="s">
        <v>3</v>
      </c>
      <c r="J39" s="65">
        <v>8</v>
      </c>
      <c r="K39" s="65" t="s">
        <v>3</v>
      </c>
      <c r="L39" s="65">
        <v>8</v>
      </c>
      <c r="M39" s="65" t="s">
        <v>2</v>
      </c>
      <c r="N39" s="65">
        <v>6</v>
      </c>
      <c r="O39" s="65" t="s">
        <v>6</v>
      </c>
      <c r="P39" s="65">
        <v>10</v>
      </c>
      <c r="Q39" s="65" t="s">
        <v>6</v>
      </c>
      <c r="R39" s="65">
        <v>10</v>
      </c>
      <c r="S39" s="65" t="s">
        <v>6</v>
      </c>
      <c r="T39" s="65">
        <v>10</v>
      </c>
      <c r="U39" s="65" t="s">
        <v>6</v>
      </c>
      <c r="V39" s="65">
        <v>10</v>
      </c>
      <c r="W39" s="65" t="s">
        <v>6</v>
      </c>
      <c r="X39" s="65">
        <v>10</v>
      </c>
      <c r="AV39" s="13">
        <f t="shared" si="0"/>
        <v>0</v>
      </c>
    </row>
    <row r="40" spans="1:48" ht="19.5" customHeight="1">
      <c r="A40" s="64">
        <v>32</v>
      </c>
      <c r="B40" s="65" t="s">
        <v>107</v>
      </c>
      <c r="C40" s="65" t="s">
        <v>3</v>
      </c>
      <c r="D40" s="65">
        <v>8</v>
      </c>
      <c r="E40" s="65" t="s">
        <v>4</v>
      </c>
      <c r="F40" s="65">
        <v>5</v>
      </c>
      <c r="G40" s="65" t="s">
        <v>3</v>
      </c>
      <c r="H40" s="65">
        <v>8</v>
      </c>
      <c r="I40" s="65" t="s">
        <v>5</v>
      </c>
      <c r="J40" s="65">
        <v>7</v>
      </c>
      <c r="K40" s="65" t="s">
        <v>5</v>
      </c>
      <c r="L40" s="65">
        <v>7</v>
      </c>
      <c r="M40" s="65" t="s">
        <v>2</v>
      </c>
      <c r="N40" s="65">
        <v>6</v>
      </c>
      <c r="O40" s="65" t="s">
        <v>6</v>
      </c>
      <c r="P40" s="65">
        <v>10</v>
      </c>
      <c r="Q40" s="65" t="s">
        <v>1</v>
      </c>
      <c r="R40" s="65">
        <v>9</v>
      </c>
      <c r="S40" s="65" t="s">
        <v>6</v>
      </c>
      <c r="T40" s="65">
        <v>10</v>
      </c>
      <c r="U40" s="65" t="s">
        <v>6</v>
      </c>
      <c r="V40" s="65">
        <v>10</v>
      </c>
      <c r="W40" s="65" t="s">
        <v>6</v>
      </c>
      <c r="X40" s="65">
        <v>10</v>
      </c>
      <c r="Z40" s="89">
        <v>10</v>
      </c>
      <c r="AA40" s="12">
        <f>$U$5</f>
        <v>13329</v>
      </c>
      <c r="AB40" s="90" t="s">
        <v>177</v>
      </c>
      <c r="AC40" s="92">
        <f>COUNTIF(A9:A96,"&gt;0")</f>
        <v>88</v>
      </c>
      <c r="AD40" s="92">
        <v>0</v>
      </c>
      <c r="AE40" s="94">
        <f>AC40-AF40-AD40</f>
        <v>88</v>
      </c>
      <c r="AF40" s="94">
        <v>0</v>
      </c>
      <c r="AG40" s="62">
        <f>lab4-AH40</f>
        <v>88</v>
      </c>
      <c r="AH40" s="62">
        <f>COUNTIF(V9:V96,"0")</f>
        <v>0</v>
      </c>
      <c r="AI40" s="5">
        <f>COUNTIF(U9:U96,"O")</f>
        <v>75</v>
      </c>
      <c r="AJ40" s="5">
        <f>COUNTIF(U9:U96,"10")</f>
        <v>0</v>
      </c>
      <c r="AK40" s="5">
        <f>COUNTIF(U9:U96,"A+")</f>
        <v>12</v>
      </c>
      <c r="AL40" s="5">
        <f>COUNTIF(U9:U96,"9")</f>
        <v>0</v>
      </c>
      <c r="AM40" s="5">
        <f>COUNTIF(U9:U96,"A")</f>
        <v>1</v>
      </c>
      <c r="AN40" s="5">
        <f>COUNTIF(U9:U99,"8")</f>
        <v>0</v>
      </c>
      <c r="AO40" s="5">
        <f>COUNTIF(U9:U96,"B+")</f>
        <v>0</v>
      </c>
      <c r="AP40" s="5">
        <f>COUNTIF(U9:U96,"7")</f>
        <v>0</v>
      </c>
      <c r="AQ40" s="5">
        <f>COUNTIF(U9:U96,"B")</f>
        <v>0</v>
      </c>
      <c r="AR40" s="5">
        <f>COUNTIF(U9:U96,"6")</f>
        <v>0</v>
      </c>
      <c r="AS40" s="5">
        <f>COUNTIF(U9:U96,"C")</f>
        <v>0</v>
      </c>
      <c r="AT40" s="5">
        <f>COUNTIF(U9:U96,"5")</f>
        <v>0</v>
      </c>
      <c r="AV40" s="13">
        <f t="shared" si="0"/>
        <v>88</v>
      </c>
    </row>
    <row r="41" spans="1:48" ht="19.5" customHeight="1">
      <c r="A41" s="64">
        <v>33</v>
      </c>
      <c r="B41" s="65" t="s">
        <v>108</v>
      </c>
      <c r="C41" s="65" t="s">
        <v>4</v>
      </c>
      <c r="D41" s="65">
        <v>5</v>
      </c>
      <c r="E41" s="65" t="s">
        <v>4</v>
      </c>
      <c r="F41" s="65">
        <v>5</v>
      </c>
      <c r="G41" s="65" t="s">
        <v>5</v>
      </c>
      <c r="H41" s="65">
        <v>7</v>
      </c>
      <c r="I41" s="65" t="s">
        <v>4</v>
      </c>
      <c r="J41" s="65">
        <v>5</v>
      </c>
      <c r="K41" s="65" t="s">
        <v>4</v>
      </c>
      <c r="L41" s="65">
        <v>5</v>
      </c>
      <c r="M41" s="65" t="s">
        <v>4</v>
      </c>
      <c r="N41" s="65">
        <v>5</v>
      </c>
      <c r="O41" s="65" t="s">
        <v>5</v>
      </c>
      <c r="P41" s="65">
        <v>7</v>
      </c>
      <c r="Q41" s="65" t="s">
        <v>1</v>
      </c>
      <c r="R41" s="65">
        <v>9</v>
      </c>
      <c r="S41" s="65" t="s">
        <v>6</v>
      </c>
      <c r="T41" s="65">
        <v>10</v>
      </c>
      <c r="U41" s="65" t="s">
        <v>6</v>
      </c>
      <c r="V41" s="65">
        <v>10</v>
      </c>
      <c r="W41" s="65" t="s">
        <v>6</v>
      </c>
      <c r="X41" s="65">
        <v>10</v>
      </c>
      <c r="Z41" s="89"/>
      <c r="AA41" s="12" t="str">
        <f>$U$6</f>
        <v>f</v>
      </c>
      <c r="AB41" s="91"/>
      <c r="AC41" s="93"/>
      <c r="AD41" s="93"/>
      <c r="AE41" s="95"/>
      <c r="AF41" s="95"/>
      <c r="AG41" s="7">
        <f>(AG40/lab4)*100</f>
        <v>100</v>
      </c>
      <c r="AH41" s="7">
        <f>(AH40/lab4)*100</f>
        <v>0</v>
      </c>
      <c r="AI41" s="87">
        <f>(AI40/lab4)*100</f>
        <v>85.22727272727273</v>
      </c>
      <c r="AJ41" s="88"/>
      <c r="AK41" s="87">
        <f>(AK40/lab4)*100</f>
        <v>13.636363636363635</v>
      </c>
      <c r="AL41" s="88"/>
      <c r="AM41" s="87">
        <f>(AM40/lab4)*100</f>
        <v>1.1363636363636365</v>
      </c>
      <c r="AN41" s="88"/>
      <c r="AO41" s="87">
        <f>(AO40/lab4)*100</f>
        <v>0</v>
      </c>
      <c r="AP41" s="88"/>
      <c r="AQ41" s="87">
        <f>(AQ40/lab4)*100</f>
        <v>0</v>
      </c>
      <c r="AR41" s="88"/>
      <c r="AS41" s="87">
        <f>(AS40/lab4)*100</f>
        <v>0</v>
      </c>
      <c r="AT41" s="88"/>
      <c r="AV41" s="13">
        <f t="shared" si="0"/>
        <v>100.00000000000001</v>
      </c>
    </row>
    <row r="42" spans="1:48" ht="19.5" customHeight="1">
      <c r="A42" s="64">
        <v>34</v>
      </c>
      <c r="B42" s="65" t="s">
        <v>109</v>
      </c>
      <c r="C42" s="65" t="s">
        <v>3</v>
      </c>
      <c r="D42" s="65">
        <v>2</v>
      </c>
      <c r="E42" s="65" t="s">
        <v>4</v>
      </c>
      <c r="F42" s="65">
        <v>5</v>
      </c>
      <c r="G42" s="65" t="s">
        <v>3</v>
      </c>
      <c r="H42" s="65">
        <v>6</v>
      </c>
      <c r="I42" s="65" t="s">
        <v>5</v>
      </c>
      <c r="J42" s="65">
        <v>3</v>
      </c>
      <c r="K42" s="65" t="s">
        <v>5</v>
      </c>
      <c r="L42" s="65">
        <v>3</v>
      </c>
      <c r="M42" s="65" t="s">
        <v>2</v>
      </c>
      <c r="N42" s="65">
        <v>4</v>
      </c>
      <c r="O42" s="65" t="s">
        <v>6</v>
      </c>
      <c r="P42" s="65">
        <v>4</v>
      </c>
      <c r="Q42" s="65" t="s">
        <v>1</v>
      </c>
      <c r="R42" s="65">
        <v>9</v>
      </c>
      <c r="S42" s="65" t="s">
        <v>6</v>
      </c>
      <c r="T42" s="65">
        <v>10</v>
      </c>
      <c r="U42" s="65" t="s">
        <v>6</v>
      </c>
      <c r="V42" s="65">
        <v>10</v>
      </c>
      <c r="W42" s="65" t="s">
        <v>6</v>
      </c>
      <c r="X42" s="65">
        <v>10</v>
      </c>
      <c r="Z42" s="77"/>
      <c r="AA42" s="78"/>
      <c r="AB42" s="79"/>
      <c r="AC42" s="80"/>
      <c r="AD42" s="80"/>
      <c r="AE42" s="81"/>
      <c r="AF42" s="81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V42" s="13"/>
    </row>
    <row r="43" spans="1:48" ht="19.5" customHeight="1">
      <c r="A43" s="64">
        <v>35</v>
      </c>
      <c r="B43" s="65" t="s">
        <v>110</v>
      </c>
      <c r="C43" s="65" t="s">
        <v>4</v>
      </c>
      <c r="D43" s="65">
        <v>-1</v>
      </c>
      <c r="E43" s="65" t="s">
        <v>4</v>
      </c>
      <c r="F43" s="65">
        <v>5</v>
      </c>
      <c r="G43" s="65" t="s">
        <v>5</v>
      </c>
      <c r="H43" s="65">
        <v>5</v>
      </c>
      <c r="I43" s="65" t="s">
        <v>4</v>
      </c>
      <c r="J43" s="65">
        <v>1</v>
      </c>
      <c r="K43" s="65" t="s">
        <v>4</v>
      </c>
      <c r="L43" s="65">
        <v>1</v>
      </c>
      <c r="M43" s="65" t="s">
        <v>4</v>
      </c>
      <c r="N43" s="65">
        <v>3</v>
      </c>
      <c r="O43" s="65" t="s">
        <v>5</v>
      </c>
      <c r="P43" s="65">
        <v>1</v>
      </c>
      <c r="Q43" s="65" t="s">
        <v>1</v>
      </c>
      <c r="R43" s="65">
        <v>9</v>
      </c>
      <c r="S43" s="65" t="s">
        <v>6</v>
      </c>
      <c r="T43" s="65">
        <v>10</v>
      </c>
      <c r="U43" s="65" t="s">
        <v>6</v>
      </c>
      <c r="V43" s="65">
        <v>10</v>
      </c>
      <c r="W43" s="65" t="s">
        <v>6</v>
      </c>
      <c r="X43" s="65">
        <v>10</v>
      </c>
      <c r="Z43" s="89">
        <v>11</v>
      </c>
      <c r="AA43" s="12">
        <f>$W$5</f>
        <v>13330</v>
      </c>
      <c r="AB43" s="90" t="s">
        <v>176</v>
      </c>
      <c r="AC43" s="92">
        <f>COUNTIF(A9:A96,"&gt;0")</f>
        <v>88</v>
      </c>
      <c r="AD43" s="92">
        <v>0</v>
      </c>
      <c r="AE43" s="94">
        <f>AC43-AF43-AD43</f>
        <v>88</v>
      </c>
      <c r="AF43" s="94">
        <v>0</v>
      </c>
      <c r="AG43" s="62">
        <f>lab5-AH43</f>
        <v>88</v>
      </c>
      <c r="AH43" s="62">
        <f>COUNTIF(X9:X96,"0")</f>
        <v>0</v>
      </c>
      <c r="AI43" s="5">
        <f>COUNTIF(W9:W96,"O")</f>
        <v>75</v>
      </c>
      <c r="AJ43" s="5">
        <f>COUNTIF(W9:W96,"10")</f>
        <v>0</v>
      </c>
      <c r="AK43" s="5">
        <f>COUNTIF(W9:W96,"A+")</f>
        <v>12</v>
      </c>
      <c r="AL43" s="5">
        <f>COUNTIF(W9:W96,"9")</f>
        <v>0</v>
      </c>
      <c r="AM43" s="5">
        <f>COUNTIF(W9:W96,"A")</f>
        <v>1</v>
      </c>
      <c r="AN43" s="5">
        <f>COUNTIF(W9:W96,"8")</f>
        <v>0</v>
      </c>
      <c r="AO43" s="5">
        <f>COUNTIF(W9:W96,"B+")</f>
        <v>0</v>
      </c>
      <c r="AP43" s="5">
        <f>COUNTIF(W9:W96,"7")</f>
        <v>0</v>
      </c>
      <c r="AQ43" s="5">
        <f>COUNTIF(W9:W96,"B")</f>
        <v>0</v>
      </c>
      <c r="AR43" s="5">
        <f>COUNTIF(W9:W96,"6")</f>
        <v>0</v>
      </c>
      <c r="AS43" s="5">
        <f>COUNTIF(W9:W96,"C")</f>
        <v>0</v>
      </c>
      <c r="AT43" s="5">
        <f>COUNTIF(W9:W96,"5")</f>
        <v>0</v>
      </c>
      <c r="AV43" s="13">
        <f t="shared" si="0"/>
        <v>88</v>
      </c>
    </row>
    <row r="44" spans="1:48" ht="19.5" customHeight="1">
      <c r="A44" s="64">
        <v>36</v>
      </c>
      <c r="B44" s="65" t="s">
        <v>111</v>
      </c>
      <c r="C44" s="65" t="s">
        <v>3</v>
      </c>
      <c r="D44" s="65">
        <v>-4</v>
      </c>
      <c r="E44" s="65" t="s">
        <v>4</v>
      </c>
      <c r="F44" s="65">
        <v>5</v>
      </c>
      <c r="G44" s="65" t="s">
        <v>3</v>
      </c>
      <c r="H44" s="65">
        <v>4</v>
      </c>
      <c r="I44" s="65" t="s">
        <v>5</v>
      </c>
      <c r="J44" s="65">
        <v>-1</v>
      </c>
      <c r="K44" s="65" t="s">
        <v>5</v>
      </c>
      <c r="L44" s="65">
        <v>-1</v>
      </c>
      <c r="M44" s="65" t="s">
        <v>2</v>
      </c>
      <c r="N44" s="65">
        <v>2</v>
      </c>
      <c r="O44" s="65" t="s">
        <v>6</v>
      </c>
      <c r="P44" s="65">
        <v>-2</v>
      </c>
      <c r="Q44" s="65" t="s">
        <v>1</v>
      </c>
      <c r="R44" s="65">
        <v>9</v>
      </c>
      <c r="S44" s="65" t="s">
        <v>6</v>
      </c>
      <c r="T44" s="65">
        <v>10</v>
      </c>
      <c r="U44" s="65" t="s">
        <v>6</v>
      </c>
      <c r="V44" s="65">
        <v>10</v>
      </c>
      <c r="W44" s="65" t="s">
        <v>6</v>
      </c>
      <c r="X44" s="65">
        <v>10</v>
      </c>
      <c r="Z44" s="89"/>
      <c r="AA44" s="12" t="str">
        <f>$W$6</f>
        <v>f</v>
      </c>
      <c r="AB44" s="91"/>
      <c r="AC44" s="93"/>
      <c r="AD44" s="93"/>
      <c r="AE44" s="95"/>
      <c r="AF44" s="95"/>
      <c r="AG44" s="7">
        <f>(AG43/lab5)*100</f>
        <v>100</v>
      </c>
      <c r="AH44" s="7">
        <f>(AH43/lab5)*100</f>
        <v>0</v>
      </c>
      <c r="AI44" s="87">
        <f>(AI43/lab5)*100</f>
        <v>85.22727272727273</v>
      </c>
      <c r="AJ44" s="88"/>
      <c r="AK44" s="87">
        <f>(AK43/lab5)*100</f>
        <v>13.636363636363635</v>
      </c>
      <c r="AL44" s="88"/>
      <c r="AM44" s="87">
        <f>(AM43/lab5)*100</f>
        <v>1.1363636363636365</v>
      </c>
      <c r="AN44" s="88"/>
      <c r="AO44" s="87">
        <f>(AO43/lab5)*100</f>
        <v>0</v>
      </c>
      <c r="AP44" s="88"/>
      <c r="AQ44" s="87">
        <f>(AQ43/lab5)*100</f>
        <v>0</v>
      </c>
      <c r="AR44" s="88"/>
      <c r="AS44" s="87">
        <f>(AS43/lab5)*100</f>
        <v>0</v>
      </c>
      <c r="AT44" s="88"/>
      <c r="AV44" s="13">
        <f t="shared" si="0"/>
        <v>100.00000000000001</v>
      </c>
    </row>
    <row r="45" spans="1:27" ht="19.5" customHeight="1">
      <c r="A45" s="64">
        <v>37</v>
      </c>
      <c r="B45" s="65" t="s">
        <v>112</v>
      </c>
      <c r="C45" s="65" t="s">
        <v>4</v>
      </c>
      <c r="D45" s="65">
        <v>-7</v>
      </c>
      <c r="E45" s="65" t="s">
        <v>4</v>
      </c>
      <c r="F45" s="65">
        <v>5</v>
      </c>
      <c r="G45" s="65" t="s">
        <v>5</v>
      </c>
      <c r="H45" s="65">
        <v>3</v>
      </c>
      <c r="I45" s="65" t="s">
        <v>4</v>
      </c>
      <c r="J45" s="65">
        <v>-3</v>
      </c>
      <c r="K45" s="65" t="s">
        <v>4</v>
      </c>
      <c r="L45" s="65">
        <v>-3</v>
      </c>
      <c r="M45" s="65" t="s">
        <v>4</v>
      </c>
      <c r="N45" s="65">
        <v>1</v>
      </c>
      <c r="O45" s="65" t="s">
        <v>5</v>
      </c>
      <c r="P45" s="65">
        <v>-5</v>
      </c>
      <c r="Q45" s="65" t="s">
        <v>1</v>
      </c>
      <c r="R45" s="65">
        <v>9</v>
      </c>
      <c r="S45" s="65" t="s">
        <v>6</v>
      </c>
      <c r="T45" s="65">
        <v>10</v>
      </c>
      <c r="U45" s="65" t="s">
        <v>6</v>
      </c>
      <c r="V45" s="65">
        <v>10</v>
      </c>
      <c r="W45" s="65" t="s">
        <v>6</v>
      </c>
      <c r="X45" s="65">
        <v>10</v>
      </c>
      <c r="Z45" s="118" t="s">
        <v>23</v>
      </c>
      <c r="AA45" s="118"/>
    </row>
    <row r="46" spans="1:32" ht="19.5" customHeight="1">
      <c r="A46" s="64">
        <v>35</v>
      </c>
      <c r="B46" s="65" t="s">
        <v>110</v>
      </c>
      <c r="C46" s="65" t="s">
        <v>2</v>
      </c>
      <c r="D46" s="65">
        <v>11</v>
      </c>
      <c r="E46" s="65" t="s">
        <v>4</v>
      </c>
      <c r="F46" s="65">
        <v>10</v>
      </c>
      <c r="G46" s="65" t="s">
        <v>135</v>
      </c>
      <c r="H46" s="65">
        <v>5</v>
      </c>
      <c r="I46" s="65" t="s">
        <v>4</v>
      </c>
      <c r="J46" s="65">
        <v>10</v>
      </c>
      <c r="K46" s="65" t="s">
        <v>4</v>
      </c>
      <c r="L46" s="65">
        <v>10</v>
      </c>
      <c r="M46" s="65" t="s">
        <v>4</v>
      </c>
      <c r="N46" s="65">
        <v>10</v>
      </c>
      <c r="O46" s="65" t="s">
        <v>5</v>
      </c>
      <c r="P46" s="65">
        <v>7</v>
      </c>
      <c r="Q46" s="65" t="s">
        <v>6</v>
      </c>
      <c r="R46" s="65">
        <v>10</v>
      </c>
      <c r="S46" s="65" t="s">
        <v>6</v>
      </c>
      <c r="T46" s="65">
        <v>10</v>
      </c>
      <c r="U46" s="65" t="s">
        <v>1</v>
      </c>
      <c r="V46" s="65">
        <v>9</v>
      </c>
      <c r="W46" s="65" t="s">
        <v>1</v>
      </c>
      <c r="X46" s="65">
        <v>9</v>
      </c>
      <c r="Z46" s="15" t="s">
        <v>8</v>
      </c>
      <c r="AA46" s="15" t="s">
        <v>24</v>
      </c>
      <c r="AB46" s="15" t="s">
        <v>25</v>
      </c>
      <c r="AC46" s="15" t="s">
        <v>26</v>
      </c>
      <c r="AD46" s="15" t="s">
        <v>27</v>
      </c>
      <c r="AE46" s="15" t="s">
        <v>28</v>
      </c>
      <c r="AF46" s="15" t="s">
        <v>29</v>
      </c>
    </row>
    <row r="47" spans="1:32" ht="19.5" customHeight="1">
      <c r="A47" s="64">
        <v>36</v>
      </c>
      <c r="B47" s="65" t="s">
        <v>109</v>
      </c>
      <c r="C47" s="65" t="s">
        <v>2</v>
      </c>
      <c r="D47" s="65">
        <v>6</v>
      </c>
      <c r="E47" s="65" t="s">
        <v>2</v>
      </c>
      <c r="F47" s="65">
        <v>6</v>
      </c>
      <c r="G47" s="65" t="s">
        <v>3</v>
      </c>
      <c r="H47" s="65">
        <v>8</v>
      </c>
      <c r="I47" s="65" t="s">
        <v>5</v>
      </c>
      <c r="J47" s="65">
        <v>7</v>
      </c>
      <c r="K47" s="65" t="s">
        <v>2</v>
      </c>
      <c r="L47" s="65">
        <v>6</v>
      </c>
      <c r="M47" s="65" t="s">
        <v>4</v>
      </c>
      <c r="N47" s="65">
        <v>5</v>
      </c>
      <c r="O47" s="65" t="s">
        <v>6</v>
      </c>
      <c r="P47" s="65">
        <v>10</v>
      </c>
      <c r="Q47" s="65" t="s">
        <v>1</v>
      </c>
      <c r="R47" s="65">
        <v>9</v>
      </c>
      <c r="S47" s="65" t="s">
        <v>6</v>
      </c>
      <c r="T47" s="65">
        <v>10</v>
      </c>
      <c r="U47" s="65" t="s">
        <v>6</v>
      </c>
      <c r="V47" s="65">
        <v>10</v>
      </c>
      <c r="W47" s="65" t="s">
        <v>6</v>
      </c>
      <c r="X47" s="65">
        <v>10</v>
      </c>
      <c r="Z47" s="15">
        <v>1</v>
      </c>
      <c r="AA47" s="16" t="str">
        <f>$AA$13</f>
        <v>OOPT JAVA</v>
      </c>
      <c r="AB47" s="17" t="str">
        <f>$AB$12</f>
        <v>M Vinod[CSE]</v>
      </c>
      <c r="AC47" s="15">
        <f>$AG$12</f>
        <v>87</v>
      </c>
      <c r="AD47" s="18">
        <f>$AG$13</f>
        <v>100</v>
      </c>
      <c r="AE47" s="15">
        <f>$AH$12</f>
        <v>0</v>
      </c>
      <c r="AF47" s="18">
        <f>$AH$13</f>
        <v>0</v>
      </c>
    </row>
    <row r="48" spans="1:32" ht="19.5" customHeight="1">
      <c r="A48" s="64">
        <v>37</v>
      </c>
      <c r="B48" s="65" t="s">
        <v>110</v>
      </c>
      <c r="C48" s="65" t="s">
        <v>3</v>
      </c>
      <c r="D48" s="65">
        <v>8</v>
      </c>
      <c r="E48" s="65" t="s">
        <v>2</v>
      </c>
      <c r="F48" s="65">
        <v>6</v>
      </c>
      <c r="G48" s="65" t="s">
        <v>1</v>
      </c>
      <c r="H48" s="65">
        <v>9</v>
      </c>
      <c r="I48" s="65" t="s">
        <v>2</v>
      </c>
      <c r="J48" s="65">
        <v>6</v>
      </c>
      <c r="K48" s="65" t="s">
        <v>3</v>
      </c>
      <c r="L48" s="65">
        <v>8</v>
      </c>
      <c r="M48" s="65" t="s">
        <v>2</v>
      </c>
      <c r="N48" s="65">
        <v>6</v>
      </c>
      <c r="O48" s="65" t="s">
        <v>6</v>
      </c>
      <c r="P48" s="65">
        <v>10</v>
      </c>
      <c r="Q48" s="65" t="s">
        <v>1</v>
      </c>
      <c r="R48" s="65">
        <v>9</v>
      </c>
      <c r="S48" s="65" t="s">
        <v>6</v>
      </c>
      <c r="T48" s="65">
        <v>10</v>
      </c>
      <c r="U48" s="65" t="s">
        <v>6</v>
      </c>
      <c r="V48" s="65">
        <v>10</v>
      </c>
      <c r="W48" s="65" t="s">
        <v>6</v>
      </c>
      <c r="X48" s="65">
        <v>10</v>
      </c>
      <c r="Z48" s="15">
        <v>2</v>
      </c>
      <c r="AA48" s="16" t="str">
        <f>$AA$16</f>
        <v>EST</v>
      </c>
      <c r="AB48" s="17" t="str">
        <f>$AB$15</f>
        <v>V Pushparani[GE]</v>
      </c>
      <c r="AC48" s="15">
        <f>$AG$15</f>
        <v>88</v>
      </c>
      <c r="AD48" s="18">
        <f>$AG$16</f>
        <v>100</v>
      </c>
      <c r="AE48" s="15">
        <f>$AH$15</f>
        <v>0</v>
      </c>
      <c r="AF48" s="18">
        <f>$AH$16</f>
        <v>0</v>
      </c>
    </row>
    <row r="49" spans="1:32" ht="19.5" customHeight="1">
      <c r="A49" s="64">
        <v>38</v>
      </c>
      <c r="B49" s="65" t="s">
        <v>111</v>
      </c>
      <c r="C49" s="65" t="s">
        <v>3</v>
      </c>
      <c r="D49" s="65">
        <v>8</v>
      </c>
      <c r="E49" s="65" t="s">
        <v>5</v>
      </c>
      <c r="F49" s="65">
        <v>7</v>
      </c>
      <c r="G49" s="65" t="s">
        <v>3</v>
      </c>
      <c r="H49" s="65">
        <v>8</v>
      </c>
      <c r="I49" s="65" t="s">
        <v>2</v>
      </c>
      <c r="J49" s="65">
        <v>6</v>
      </c>
      <c r="K49" s="65" t="s">
        <v>2</v>
      </c>
      <c r="L49" s="65">
        <v>6</v>
      </c>
      <c r="M49" s="65" t="s">
        <v>2</v>
      </c>
      <c r="N49" s="65">
        <v>6</v>
      </c>
      <c r="O49" s="65" t="s">
        <v>6</v>
      </c>
      <c r="P49" s="65">
        <v>10</v>
      </c>
      <c r="Q49" s="65" t="s">
        <v>1</v>
      </c>
      <c r="R49" s="65">
        <v>9</v>
      </c>
      <c r="S49" s="65" t="s">
        <v>6</v>
      </c>
      <c r="T49" s="65">
        <v>10</v>
      </c>
      <c r="U49" s="65" t="s">
        <v>6</v>
      </c>
      <c r="V49" s="65">
        <v>10</v>
      </c>
      <c r="W49" s="65" t="s">
        <v>6</v>
      </c>
      <c r="X49" s="65">
        <v>10</v>
      </c>
      <c r="Z49" s="15">
        <v>3</v>
      </c>
      <c r="AA49" s="17" t="str">
        <f>$AA$19</f>
        <v>M-IV</v>
      </c>
      <c r="AB49" s="17" t="str">
        <f>$AB$18</f>
        <v>G Deepthi[Physics]</v>
      </c>
      <c r="AC49" s="15">
        <f>$AG$18</f>
        <v>86</v>
      </c>
      <c r="AD49" s="18">
        <f>$AG$19</f>
        <v>97.72727272727273</v>
      </c>
      <c r="AE49" s="15">
        <f>$AH$18</f>
        <v>2</v>
      </c>
      <c r="AF49" s="18">
        <f>$AH$19</f>
        <v>2.272727272727273</v>
      </c>
    </row>
    <row r="50" spans="1:32" ht="19.5" customHeight="1">
      <c r="A50" s="64">
        <v>39</v>
      </c>
      <c r="B50" s="65" t="s">
        <v>112</v>
      </c>
      <c r="C50" s="65" t="s">
        <v>5</v>
      </c>
      <c r="D50" s="65">
        <v>7</v>
      </c>
      <c r="E50" s="65" t="s">
        <v>4</v>
      </c>
      <c r="F50" s="65">
        <v>5</v>
      </c>
      <c r="G50" s="65" t="s">
        <v>1</v>
      </c>
      <c r="H50" s="65">
        <v>9</v>
      </c>
      <c r="I50" s="65" t="s">
        <v>2</v>
      </c>
      <c r="J50" s="65">
        <v>6</v>
      </c>
      <c r="K50" s="65" t="s">
        <v>2</v>
      </c>
      <c r="L50" s="65">
        <v>6</v>
      </c>
      <c r="M50" s="65" t="s">
        <v>2</v>
      </c>
      <c r="N50" s="65">
        <v>6</v>
      </c>
      <c r="O50" s="65" t="s">
        <v>6</v>
      </c>
      <c r="P50" s="65">
        <v>10</v>
      </c>
      <c r="Q50" s="65" t="s">
        <v>1</v>
      </c>
      <c r="R50" s="65">
        <v>9</v>
      </c>
      <c r="S50" s="65" t="s">
        <v>6</v>
      </c>
      <c r="T50" s="65">
        <v>10</v>
      </c>
      <c r="U50" s="65" t="s">
        <v>6</v>
      </c>
      <c r="V50" s="65">
        <v>10</v>
      </c>
      <c r="W50" s="65" t="s">
        <v>6</v>
      </c>
      <c r="X50" s="65">
        <v>10</v>
      </c>
      <c r="Z50" s="15">
        <v>4</v>
      </c>
      <c r="AA50" s="16" t="str">
        <f>$AA$22</f>
        <v>DS C++</v>
      </c>
      <c r="AB50" s="17" t="str">
        <f>$AB$21</f>
        <v>K Padma[Maths]</v>
      </c>
      <c r="AC50" s="15">
        <f>$AG$21</f>
        <v>84</v>
      </c>
      <c r="AD50" s="18">
        <f>$AG$22</f>
        <v>96.55172413793103</v>
      </c>
      <c r="AE50" s="15">
        <f>$AH$21</f>
        <v>3</v>
      </c>
      <c r="AF50" s="18">
        <f>$AH$22</f>
        <v>3.4482758620689653</v>
      </c>
    </row>
    <row r="51" spans="1:32" ht="19.5" customHeight="1">
      <c r="A51" s="64">
        <v>40</v>
      </c>
      <c r="B51" s="65" t="s">
        <v>113</v>
      </c>
      <c r="C51" s="65" t="s">
        <v>1</v>
      </c>
      <c r="D51" s="65">
        <v>9</v>
      </c>
      <c r="E51" s="65" t="s">
        <v>3</v>
      </c>
      <c r="F51" s="65">
        <v>8</v>
      </c>
      <c r="G51" s="65" t="s">
        <v>1</v>
      </c>
      <c r="H51" s="65">
        <v>9</v>
      </c>
      <c r="I51" s="65" t="s">
        <v>5</v>
      </c>
      <c r="J51" s="65">
        <v>7</v>
      </c>
      <c r="K51" s="65" t="s">
        <v>1</v>
      </c>
      <c r="L51" s="65">
        <v>9</v>
      </c>
      <c r="M51" s="65" t="s">
        <v>5</v>
      </c>
      <c r="N51" s="65">
        <v>7</v>
      </c>
      <c r="O51" s="65" t="s">
        <v>6</v>
      </c>
      <c r="P51" s="65">
        <v>10</v>
      </c>
      <c r="Q51" s="65" t="s">
        <v>6</v>
      </c>
      <c r="R51" s="65">
        <v>10</v>
      </c>
      <c r="S51" s="65" t="s">
        <v>6</v>
      </c>
      <c r="T51" s="65">
        <v>10</v>
      </c>
      <c r="U51" s="65" t="s">
        <v>6</v>
      </c>
      <c r="V51" s="65">
        <v>10</v>
      </c>
      <c r="W51" s="65" t="s">
        <v>6</v>
      </c>
      <c r="X51" s="65">
        <v>10</v>
      </c>
      <c r="Z51" s="15">
        <v>5</v>
      </c>
      <c r="AA51" s="16" t="str">
        <f>$AA$25</f>
        <v>DLD</v>
      </c>
      <c r="AB51" s="17" t="str">
        <f>$AB$24</f>
        <v>G Sangeetha[Maths]</v>
      </c>
      <c r="AC51" s="15">
        <f>$AG$24</f>
        <v>81</v>
      </c>
      <c r="AD51" s="18">
        <f>$AG$25</f>
        <v>93.10344827586206</v>
      </c>
      <c r="AE51" s="15">
        <f>$AH$24</f>
        <v>6</v>
      </c>
      <c r="AF51" s="18">
        <f>$AH$25</f>
        <v>6.896551724137931</v>
      </c>
    </row>
    <row r="52" spans="1:32" ht="19.5" customHeight="1">
      <c r="A52" s="64">
        <v>41</v>
      </c>
      <c r="B52" s="65" t="s">
        <v>114</v>
      </c>
      <c r="C52" s="65" t="s">
        <v>1</v>
      </c>
      <c r="D52" s="65">
        <v>9</v>
      </c>
      <c r="E52" s="65" t="s">
        <v>4</v>
      </c>
      <c r="F52" s="65">
        <v>5</v>
      </c>
      <c r="G52" s="65" t="s">
        <v>1</v>
      </c>
      <c r="H52" s="65">
        <v>9</v>
      </c>
      <c r="I52" s="65" t="s">
        <v>5</v>
      </c>
      <c r="J52" s="65">
        <v>7</v>
      </c>
      <c r="K52" s="65" t="s">
        <v>4</v>
      </c>
      <c r="L52" s="65">
        <v>5</v>
      </c>
      <c r="M52" s="65" t="s">
        <v>2</v>
      </c>
      <c r="N52" s="65">
        <v>6</v>
      </c>
      <c r="O52" s="65" t="s">
        <v>6</v>
      </c>
      <c r="P52" s="65">
        <v>10</v>
      </c>
      <c r="Q52" s="65" t="s">
        <v>1</v>
      </c>
      <c r="R52" s="65">
        <v>9</v>
      </c>
      <c r="S52" s="65" t="s">
        <v>6</v>
      </c>
      <c r="T52" s="65">
        <v>10</v>
      </c>
      <c r="U52" s="65" t="s">
        <v>6</v>
      </c>
      <c r="V52" s="65">
        <v>10</v>
      </c>
      <c r="W52" s="65" t="s">
        <v>6</v>
      </c>
      <c r="X52" s="65">
        <v>10</v>
      </c>
      <c r="Z52" s="15">
        <v>6</v>
      </c>
      <c r="AA52" s="16" t="str">
        <f>$AA$28</f>
        <v>MFCS</v>
      </c>
      <c r="AB52" s="17" t="str">
        <f>$AB$27</f>
        <v>M Vinod[CSE]</v>
      </c>
      <c r="AC52" s="15">
        <f>$AG$27</f>
        <v>88</v>
      </c>
      <c r="AD52" s="18">
        <f>$AG$28</f>
        <v>100</v>
      </c>
      <c r="AE52" s="15">
        <f>$AH$27</f>
        <v>0</v>
      </c>
      <c r="AF52" s="18">
        <f>$AH$28</f>
        <v>0</v>
      </c>
    </row>
    <row r="53" spans="1:32" ht="19.5" customHeight="1">
      <c r="A53" s="64">
        <v>42</v>
      </c>
      <c r="B53" s="65" t="s">
        <v>115</v>
      </c>
      <c r="C53" s="65" t="s">
        <v>5</v>
      </c>
      <c r="D53" s="65">
        <v>7</v>
      </c>
      <c r="E53" s="65" t="s">
        <v>4</v>
      </c>
      <c r="F53" s="65">
        <v>5</v>
      </c>
      <c r="G53" s="65" t="s">
        <v>4</v>
      </c>
      <c r="H53" s="65">
        <v>5</v>
      </c>
      <c r="I53" s="65" t="s">
        <v>4</v>
      </c>
      <c r="J53" s="65">
        <v>5</v>
      </c>
      <c r="K53" s="65" t="s">
        <v>135</v>
      </c>
      <c r="L53" s="65">
        <v>0</v>
      </c>
      <c r="M53" s="65" t="s">
        <v>4</v>
      </c>
      <c r="N53" s="65">
        <v>5</v>
      </c>
      <c r="O53" s="65" t="s">
        <v>1</v>
      </c>
      <c r="P53" s="65">
        <v>9</v>
      </c>
      <c r="Q53" s="65" t="s">
        <v>5</v>
      </c>
      <c r="R53" s="65">
        <v>7</v>
      </c>
      <c r="S53" s="65" t="s">
        <v>1</v>
      </c>
      <c r="T53" s="65">
        <v>9</v>
      </c>
      <c r="U53" s="65" t="s">
        <v>1</v>
      </c>
      <c r="V53" s="65">
        <v>9</v>
      </c>
      <c r="W53" s="65" t="s">
        <v>1</v>
      </c>
      <c r="X53" s="65">
        <v>9</v>
      </c>
      <c r="Z53" s="15">
        <v>7</v>
      </c>
      <c r="AA53" s="16" t="str">
        <f>$AA$32</f>
        <v>DS C++ LAB</v>
      </c>
      <c r="AB53" s="17" t="str">
        <f>$AB$31</f>
        <v>R Divya Bharathi[Chemistry]</v>
      </c>
      <c r="AC53" s="15">
        <f>$AG$31</f>
        <v>88</v>
      </c>
      <c r="AD53" s="18">
        <f>$AG$32</f>
        <v>100</v>
      </c>
      <c r="AE53" s="15">
        <f>$AH$31</f>
        <v>0</v>
      </c>
      <c r="AF53" s="18">
        <f>$AH$32</f>
        <v>0</v>
      </c>
    </row>
    <row r="54" spans="1:32" ht="19.5" customHeight="1">
      <c r="A54" s="64">
        <v>43</v>
      </c>
      <c r="B54" s="65" t="s">
        <v>116</v>
      </c>
      <c r="C54" s="65" t="s">
        <v>5</v>
      </c>
      <c r="D54" s="65">
        <v>7</v>
      </c>
      <c r="E54" s="65" t="s">
        <v>2</v>
      </c>
      <c r="F54" s="65">
        <v>6</v>
      </c>
      <c r="G54" s="65" t="s">
        <v>3</v>
      </c>
      <c r="H54" s="65">
        <v>8</v>
      </c>
      <c r="I54" s="65" t="s">
        <v>2</v>
      </c>
      <c r="J54" s="65">
        <v>6</v>
      </c>
      <c r="K54" s="65" t="s">
        <v>5</v>
      </c>
      <c r="L54" s="65">
        <v>7</v>
      </c>
      <c r="M54" s="65" t="s">
        <v>2</v>
      </c>
      <c r="N54" s="65">
        <v>6</v>
      </c>
      <c r="O54" s="65" t="s">
        <v>6</v>
      </c>
      <c r="P54" s="65">
        <v>10</v>
      </c>
      <c r="Q54" s="65" t="s">
        <v>1</v>
      </c>
      <c r="R54" s="65">
        <v>9</v>
      </c>
      <c r="S54" s="65" t="s">
        <v>6</v>
      </c>
      <c r="T54" s="65">
        <v>10</v>
      </c>
      <c r="U54" s="65" t="s">
        <v>6</v>
      </c>
      <c r="V54" s="65">
        <v>10</v>
      </c>
      <c r="W54" s="65" t="s">
        <v>6</v>
      </c>
      <c r="X54" s="65">
        <v>10</v>
      </c>
      <c r="Z54" s="15">
        <v>8</v>
      </c>
      <c r="AA54" s="16" t="str">
        <f>$AA$35</f>
        <v>IT WORKSHOP</v>
      </c>
      <c r="AB54" s="17" t="str">
        <f>$AB$34</f>
        <v>G Deepthi[Physics]</v>
      </c>
      <c r="AC54" s="15">
        <f>$AG$34</f>
        <v>88</v>
      </c>
      <c r="AD54" s="18">
        <f>$AG$35</f>
        <v>100</v>
      </c>
      <c r="AE54" s="15">
        <f>$AH$34</f>
        <v>0</v>
      </c>
      <c r="AF54" s="18">
        <f>$AH$35</f>
        <v>0</v>
      </c>
    </row>
    <row r="55" spans="1:32" ht="19.5" customHeight="1">
      <c r="A55" s="64">
        <v>44</v>
      </c>
      <c r="B55" s="65" t="s">
        <v>117</v>
      </c>
      <c r="C55" s="65" t="s">
        <v>2</v>
      </c>
      <c r="D55" s="65">
        <v>6</v>
      </c>
      <c r="E55" s="65" t="s">
        <v>4</v>
      </c>
      <c r="F55" s="65">
        <v>5</v>
      </c>
      <c r="G55" s="65" t="s">
        <v>2</v>
      </c>
      <c r="H55" s="65">
        <v>6</v>
      </c>
      <c r="I55" s="65" t="s">
        <v>2</v>
      </c>
      <c r="J55" s="65">
        <v>6</v>
      </c>
      <c r="K55" s="65" t="s">
        <v>4</v>
      </c>
      <c r="L55" s="65">
        <v>5</v>
      </c>
      <c r="M55" s="65" t="s">
        <v>4</v>
      </c>
      <c r="N55" s="65">
        <v>5</v>
      </c>
      <c r="O55" s="65" t="s">
        <v>2</v>
      </c>
      <c r="P55" s="65">
        <v>6</v>
      </c>
      <c r="Q55" s="65" t="s">
        <v>1</v>
      </c>
      <c r="R55" s="65">
        <v>9</v>
      </c>
      <c r="S55" s="65" t="s">
        <v>6</v>
      </c>
      <c r="T55" s="65">
        <v>10</v>
      </c>
      <c r="U55" s="65" t="s">
        <v>6</v>
      </c>
      <c r="V55" s="65">
        <v>10</v>
      </c>
      <c r="W55" s="65" t="s">
        <v>6</v>
      </c>
      <c r="X55" s="65">
        <v>10</v>
      </c>
      <c r="Z55" s="15">
        <v>9</v>
      </c>
      <c r="AA55" s="16" t="str">
        <f>$AA$38</f>
        <v>OOPT JAVA</v>
      </c>
      <c r="AB55" s="17" t="str">
        <f>$AB$37</f>
        <v>dd</v>
      </c>
      <c r="AC55" s="18">
        <f>$AG$37</f>
        <v>88</v>
      </c>
      <c r="AD55" s="18">
        <f>$AG$38</f>
        <v>100</v>
      </c>
      <c r="AE55" s="18">
        <f>$AH$37</f>
        <v>0</v>
      </c>
      <c r="AF55" s="18">
        <f>$AH$38</f>
        <v>0</v>
      </c>
    </row>
    <row r="56" spans="1:32" ht="19.5" customHeight="1">
      <c r="A56" s="64">
        <v>45</v>
      </c>
      <c r="B56" s="65" t="s">
        <v>118</v>
      </c>
      <c r="C56" s="65" t="s">
        <v>5</v>
      </c>
      <c r="D56" s="65">
        <v>7</v>
      </c>
      <c r="E56" s="65" t="s">
        <v>4</v>
      </c>
      <c r="F56" s="65">
        <v>5</v>
      </c>
      <c r="G56" s="65" t="s">
        <v>2</v>
      </c>
      <c r="H56" s="65">
        <v>6</v>
      </c>
      <c r="I56" s="65" t="s">
        <v>4</v>
      </c>
      <c r="J56" s="65">
        <v>5</v>
      </c>
      <c r="K56" s="65" t="s">
        <v>4</v>
      </c>
      <c r="L56" s="65">
        <v>5</v>
      </c>
      <c r="M56" s="65" t="s">
        <v>5</v>
      </c>
      <c r="N56" s="65">
        <v>7</v>
      </c>
      <c r="O56" s="65" t="s">
        <v>1</v>
      </c>
      <c r="P56" s="65">
        <v>9</v>
      </c>
      <c r="Q56" s="65" t="s">
        <v>6</v>
      </c>
      <c r="R56" s="65">
        <v>10</v>
      </c>
      <c r="S56" s="65" t="s">
        <v>6</v>
      </c>
      <c r="T56" s="65">
        <v>10</v>
      </c>
      <c r="U56" s="65" t="s">
        <v>6</v>
      </c>
      <c r="V56" s="65">
        <v>10</v>
      </c>
      <c r="W56" s="65" t="s">
        <v>6</v>
      </c>
      <c r="X56" s="65">
        <v>10</v>
      </c>
      <c r="Z56" s="15">
        <v>10</v>
      </c>
      <c r="AA56" s="16" t="str">
        <f>$AA$38</f>
        <v>OOPT JAVA</v>
      </c>
      <c r="AB56" s="17" t="str">
        <f>$AB$40</f>
        <v>ddd</v>
      </c>
      <c r="AC56" s="18">
        <f>$AG$40</f>
        <v>88</v>
      </c>
      <c r="AD56" s="18">
        <f>$AG$41</f>
        <v>100</v>
      </c>
      <c r="AE56" s="18">
        <f>$AH$40</f>
        <v>0</v>
      </c>
      <c r="AF56" s="18">
        <f>$AH$41</f>
        <v>0</v>
      </c>
    </row>
    <row r="57" spans="1:32" ht="19.5" customHeight="1">
      <c r="A57" s="64">
        <v>46</v>
      </c>
      <c r="B57" s="65" t="s">
        <v>119</v>
      </c>
      <c r="C57" s="65" t="s">
        <v>1</v>
      </c>
      <c r="D57" s="65">
        <v>9</v>
      </c>
      <c r="E57" s="65" t="s">
        <v>3</v>
      </c>
      <c r="F57" s="65">
        <v>8</v>
      </c>
      <c r="G57" s="65" t="s">
        <v>1</v>
      </c>
      <c r="H57" s="65">
        <v>9</v>
      </c>
      <c r="I57" s="65" t="s">
        <v>5</v>
      </c>
      <c r="J57" s="65">
        <v>7</v>
      </c>
      <c r="K57" s="65" t="s">
        <v>3</v>
      </c>
      <c r="L57" s="65">
        <v>8</v>
      </c>
      <c r="M57" s="65" t="s">
        <v>5</v>
      </c>
      <c r="N57" s="65">
        <v>7</v>
      </c>
      <c r="O57" s="65" t="s">
        <v>6</v>
      </c>
      <c r="P57" s="65">
        <v>10</v>
      </c>
      <c r="Q57" s="65" t="s">
        <v>1</v>
      </c>
      <c r="R57" s="65">
        <v>9</v>
      </c>
      <c r="S57" s="65" t="s">
        <v>6</v>
      </c>
      <c r="T57" s="65">
        <v>10</v>
      </c>
      <c r="U57" s="65" t="s">
        <v>6</v>
      </c>
      <c r="V57" s="65">
        <v>10</v>
      </c>
      <c r="W57" s="65" t="s">
        <v>6</v>
      </c>
      <c r="X57" s="65">
        <v>10</v>
      </c>
      <c r="Z57" s="15">
        <f>$Z$43</f>
        <v>11</v>
      </c>
      <c r="AA57" s="16" t="str">
        <f>$AA$44</f>
        <v>f</v>
      </c>
      <c r="AB57" s="17" t="str">
        <f>$AB$43</f>
        <v>ffs</v>
      </c>
      <c r="AC57" s="18">
        <f>$AG$43</f>
        <v>88</v>
      </c>
      <c r="AD57" s="18">
        <f>$AG$44</f>
        <v>100</v>
      </c>
      <c r="AE57" s="18">
        <f>$AH$43</f>
        <v>0</v>
      </c>
      <c r="AF57" s="18">
        <f>$AH$44</f>
        <v>0</v>
      </c>
    </row>
    <row r="58" spans="1:24" ht="19.5" customHeight="1">
      <c r="A58" s="64">
        <v>47</v>
      </c>
      <c r="B58" s="65" t="s">
        <v>120</v>
      </c>
      <c r="C58" s="65" t="s">
        <v>3</v>
      </c>
      <c r="D58" s="65">
        <v>8</v>
      </c>
      <c r="E58" s="65" t="s">
        <v>4</v>
      </c>
      <c r="F58" s="65">
        <v>5</v>
      </c>
      <c r="G58" s="65" t="s">
        <v>2</v>
      </c>
      <c r="H58" s="65">
        <v>6</v>
      </c>
      <c r="I58" s="65" t="s">
        <v>4</v>
      </c>
      <c r="J58" s="65">
        <v>5</v>
      </c>
      <c r="K58" s="65" t="s">
        <v>135</v>
      </c>
      <c r="L58" s="65">
        <v>0</v>
      </c>
      <c r="M58" s="65" t="s">
        <v>4</v>
      </c>
      <c r="N58" s="65">
        <v>5</v>
      </c>
      <c r="O58" s="65" t="s">
        <v>1</v>
      </c>
      <c r="P58" s="65">
        <v>9</v>
      </c>
      <c r="Q58" s="65" t="s">
        <v>3</v>
      </c>
      <c r="R58" s="65">
        <v>8</v>
      </c>
      <c r="S58" s="65" t="s">
        <v>6</v>
      </c>
      <c r="T58" s="65">
        <v>10</v>
      </c>
      <c r="U58" s="65" t="s">
        <v>6</v>
      </c>
      <c r="V58" s="65">
        <v>10</v>
      </c>
      <c r="W58" s="65" t="s">
        <v>6</v>
      </c>
      <c r="X58" s="65">
        <v>10</v>
      </c>
    </row>
    <row r="59" spans="1:24" ht="19.5" customHeight="1">
      <c r="A59" s="64">
        <v>48</v>
      </c>
      <c r="B59" s="65" t="s">
        <v>121</v>
      </c>
      <c r="C59" s="65" t="s">
        <v>1</v>
      </c>
      <c r="D59" s="65">
        <v>9</v>
      </c>
      <c r="E59" s="65" t="s">
        <v>1</v>
      </c>
      <c r="F59" s="65">
        <v>9</v>
      </c>
      <c r="G59" s="65" t="s">
        <v>5</v>
      </c>
      <c r="H59" s="65">
        <v>7</v>
      </c>
      <c r="I59" s="65" t="s">
        <v>5</v>
      </c>
      <c r="J59" s="65">
        <v>7</v>
      </c>
      <c r="K59" s="65" t="s">
        <v>4</v>
      </c>
      <c r="L59" s="65">
        <v>5</v>
      </c>
      <c r="M59" s="65" t="s">
        <v>5</v>
      </c>
      <c r="N59" s="65">
        <v>7</v>
      </c>
      <c r="O59" s="65" t="s">
        <v>5</v>
      </c>
      <c r="P59" s="65">
        <v>7</v>
      </c>
      <c r="Q59" s="65" t="s">
        <v>1</v>
      </c>
      <c r="R59" s="65">
        <v>9</v>
      </c>
      <c r="S59" s="65" t="s">
        <v>1</v>
      </c>
      <c r="T59" s="65">
        <v>9</v>
      </c>
      <c r="U59" s="65" t="s">
        <v>1</v>
      </c>
      <c r="V59" s="65">
        <v>9</v>
      </c>
      <c r="W59" s="65" t="s">
        <v>1</v>
      </c>
      <c r="X59" s="65">
        <v>9</v>
      </c>
    </row>
    <row r="60" spans="1:46" ht="19.5" customHeight="1">
      <c r="A60" s="64">
        <v>49</v>
      </c>
      <c r="B60" s="65" t="s">
        <v>122</v>
      </c>
      <c r="C60" s="65" t="s">
        <v>1</v>
      </c>
      <c r="D60" s="65">
        <v>9</v>
      </c>
      <c r="E60" s="65" t="s">
        <v>1</v>
      </c>
      <c r="F60" s="65">
        <v>9</v>
      </c>
      <c r="G60" s="65" t="s">
        <v>3</v>
      </c>
      <c r="H60" s="65">
        <v>8</v>
      </c>
      <c r="I60" s="65" t="s">
        <v>5</v>
      </c>
      <c r="J60" s="65">
        <v>7</v>
      </c>
      <c r="K60" s="65" t="s">
        <v>2</v>
      </c>
      <c r="L60" s="65">
        <v>6</v>
      </c>
      <c r="M60" s="65" t="s">
        <v>3</v>
      </c>
      <c r="N60" s="65">
        <v>8</v>
      </c>
      <c r="O60" s="65" t="s">
        <v>6</v>
      </c>
      <c r="P60" s="65">
        <v>10</v>
      </c>
      <c r="Q60" s="65" t="s">
        <v>6</v>
      </c>
      <c r="R60" s="65">
        <v>10</v>
      </c>
      <c r="S60" s="65" t="s">
        <v>6</v>
      </c>
      <c r="T60" s="65">
        <v>10</v>
      </c>
      <c r="U60" s="65" t="s">
        <v>6</v>
      </c>
      <c r="V60" s="65">
        <v>10</v>
      </c>
      <c r="W60" s="65" t="s">
        <v>6</v>
      </c>
      <c r="X60" s="65">
        <v>10</v>
      </c>
      <c r="Z60" s="111" t="s">
        <v>30</v>
      </c>
      <c r="AA60" s="111"/>
      <c r="AD60" s="111" t="s">
        <v>34</v>
      </c>
      <c r="AE60" s="111"/>
      <c r="AL60" s="100" t="s">
        <v>32</v>
      </c>
      <c r="AM60" s="100"/>
      <c r="AR60" s="100" t="s">
        <v>33</v>
      </c>
      <c r="AS60" s="100"/>
      <c r="AT60" s="100"/>
    </row>
    <row r="61" spans="1:44" ht="19.5" customHeight="1">
      <c r="A61" s="64">
        <v>50</v>
      </c>
      <c r="B61" s="65" t="s">
        <v>123</v>
      </c>
      <c r="C61" s="65" t="s">
        <v>2</v>
      </c>
      <c r="D61" s="65">
        <v>6</v>
      </c>
      <c r="E61" s="65" t="s">
        <v>4</v>
      </c>
      <c r="F61" s="65">
        <v>5</v>
      </c>
      <c r="G61" s="65" t="s">
        <v>4</v>
      </c>
      <c r="H61" s="65">
        <v>5</v>
      </c>
      <c r="I61" s="65" t="s">
        <v>4</v>
      </c>
      <c r="J61" s="65">
        <v>5</v>
      </c>
      <c r="K61" s="65" t="s">
        <v>135</v>
      </c>
      <c r="L61" s="65">
        <v>0</v>
      </c>
      <c r="M61" s="65" t="s">
        <v>4</v>
      </c>
      <c r="N61" s="65">
        <v>5</v>
      </c>
      <c r="O61" s="65" t="s">
        <v>1</v>
      </c>
      <c r="P61" s="65">
        <v>9</v>
      </c>
      <c r="Q61" s="65" t="s">
        <v>6</v>
      </c>
      <c r="R61" s="65">
        <v>10</v>
      </c>
      <c r="S61" s="65" t="s">
        <v>1</v>
      </c>
      <c r="T61" s="65">
        <v>9</v>
      </c>
      <c r="U61" s="65" t="s">
        <v>1</v>
      </c>
      <c r="V61" s="65">
        <v>9</v>
      </c>
      <c r="W61" s="65" t="s">
        <v>1</v>
      </c>
      <c r="X61" s="65">
        <v>9</v>
      </c>
      <c r="Z61" s="1" t="s">
        <v>31</v>
      </c>
      <c r="AD61" s="14" t="s">
        <v>31</v>
      </c>
      <c r="AL61" s="14" t="s">
        <v>31</v>
      </c>
      <c r="AR61" s="14" t="s">
        <v>31</v>
      </c>
    </row>
    <row r="62" spans="1:24" ht="19.5" customHeight="1">
      <c r="A62" s="64">
        <v>51</v>
      </c>
      <c r="B62" s="65" t="s">
        <v>124</v>
      </c>
      <c r="C62" s="65" t="s">
        <v>3</v>
      </c>
      <c r="D62" s="65">
        <v>8</v>
      </c>
      <c r="E62" s="65" t="s">
        <v>4</v>
      </c>
      <c r="F62" s="65">
        <v>5</v>
      </c>
      <c r="G62" s="65" t="s">
        <v>1</v>
      </c>
      <c r="H62" s="65">
        <v>9</v>
      </c>
      <c r="I62" s="65" t="s">
        <v>2</v>
      </c>
      <c r="J62" s="65">
        <v>6</v>
      </c>
      <c r="K62" s="65" t="s">
        <v>2</v>
      </c>
      <c r="L62" s="65">
        <v>6</v>
      </c>
      <c r="M62" s="65" t="s">
        <v>2</v>
      </c>
      <c r="N62" s="65">
        <v>6</v>
      </c>
      <c r="O62" s="65" t="s">
        <v>6</v>
      </c>
      <c r="P62" s="65">
        <v>10</v>
      </c>
      <c r="Q62" s="65" t="s">
        <v>1</v>
      </c>
      <c r="R62" s="65">
        <v>9</v>
      </c>
      <c r="S62" s="65" t="s">
        <v>6</v>
      </c>
      <c r="T62" s="65">
        <v>10</v>
      </c>
      <c r="U62" s="65" t="s">
        <v>6</v>
      </c>
      <c r="V62" s="65">
        <v>10</v>
      </c>
      <c r="W62" s="65" t="s">
        <v>6</v>
      </c>
      <c r="X62" s="65">
        <v>10</v>
      </c>
    </row>
    <row r="63" spans="1:24" ht="19.5" customHeight="1">
      <c r="A63" s="64">
        <v>52</v>
      </c>
      <c r="B63" s="65" t="s">
        <v>125</v>
      </c>
      <c r="C63" s="65" t="s">
        <v>5</v>
      </c>
      <c r="D63" s="65">
        <v>7</v>
      </c>
      <c r="E63" s="65" t="s">
        <v>4</v>
      </c>
      <c r="F63" s="65">
        <v>5</v>
      </c>
      <c r="G63" s="65" t="s">
        <v>3</v>
      </c>
      <c r="H63" s="65">
        <v>8</v>
      </c>
      <c r="I63" s="65" t="s">
        <v>5</v>
      </c>
      <c r="J63" s="65">
        <v>7</v>
      </c>
      <c r="K63" s="65" t="s">
        <v>2</v>
      </c>
      <c r="L63" s="65">
        <v>6</v>
      </c>
      <c r="M63" s="65" t="s">
        <v>2</v>
      </c>
      <c r="N63" s="65">
        <v>6</v>
      </c>
      <c r="O63" s="65" t="s">
        <v>6</v>
      </c>
      <c r="P63" s="65">
        <v>10</v>
      </c>
      <c r="Q63" s="65" t="s">
        <v>6</v>
      </c>
      <c r="R63" s="65">
        <v>10</v>
      </c>
      <c r="S63" s="65" t="s">
        <v>6</v>
      </c>
      <c r="T63" s="65">
        <v>10</v>
      </c>
      <c r="U63" s="65" t="s">
        <v>6</v>
      </c>
      <c r="V63" s="65">
        <v>10</v>
      </c>
      <c r="W63" s="65" t="s">
        <v>6</v>
      </c>
      <c r="X63" s="65">
        <v>10</v>
      </c>
    </row>
    <row r="64" spans="1:24" ht="19.5" customHeight="1">
      <c r="A64" s="64">
        <v>53</v>
      </c>
      <c r="B64" s="65" t="s">
        <v>126</v>
      </c>
      <c r="C64" s="65" t="s">
        <v>5</v>
      </c>
      <c r="D64" s="65">
        <v>7</v>
      </c>
      <c r="E64" s="65" t="s">
        <v>4</v>
      </c>
      <c r="F64" s="65">
        <v>5</v>
      </c>
      <c r="G64" s="65" t="s">
        <v>3</v>
      </c>
      <c r="H64" s="65">
        <v>8</v>
      </c>
      <c r="I64" s="65" t="s">
        <v>2</v>
      </c>
      <c r="J64" s="65">
        <v>6</v>
      </c>
      <c r="K64" s="65" t="s">
        <v>4</v>
      </c>
      <c r="L64" s="65">
        <v>5</v>
      </c>
      <c r="M64" s="65" t="s">
        <v>2</v>
      </c>
      <c r="N64" s="65">
        <v>6</v>
      </c>
      <c r="O64" s="65" t="s">
        <v>6</v>
      </c>
      <c r="P64" s="65">
        <v>10</v>
      </c>
      <c r="Q64" s="65" t="s">
        <v>1</v>
      </c>
      <c r="R64" s="65">
        <v>9</v>
      </c>
      <c r="S64" s="65" t="s">
        <v>6</v>
      </c>
      <c r="T64" s="65">
        <v>10</v>
      </c>
      <c r="U64" s="65" t="s">
        <v>6</v>
      </c>
      <c r="V64" s="65">
        <v>10</v>
      </c>
      <c r="W64" s="65" t="s">
        <v>6</v>
      </c>
      <c r="X64" s="65">
        <v>10</v>
      </c>
    </row>
    <row r="65" spans="1:24" ht="19.5" customHeight="1">
      <c r="A65" s="64">
        <v>54</v>
      </c>
      <c r="B65" s="65" t="s">
        <v>127</v>
      </c>
      <c r="C65" s="65" t="s">
        <v>3</v>
      </c>
      <c r="D65" s="65">
        <v>8</v>
      </c>
      <c r="E65" s="65" t="s">
        <v>5</v>
      </c>
      <c r="F65" s="65">
        <v>7</v>
      </c>
      <c r="G65" s="65" t="s">
        <v>1</v>
      </c>
      <c r="H65" s="65">
        <v>9</v>
      </c>
      <c r="I65" s="65" t="s">
        <v>3</v>
      </c>
      <c r="J65" s="65">
        <v>8</v>
      </c>
      <c r="K65" s="65" t="s">
        <v>2</v>
      </c>
      <c r="L65" s="65">
        <v>6</v>
      </c>
      <c r="M65" s="65" t="s">
        <v>5</v>
      </c>
      <c r="N65" s="65">
        <v>7</v>
      </c>
      <c r="O65" s="65" t="s">
        <v>6</v>
      </c>
      <c r="P65" s="65">
        <v>10</v>
      </c>
      <c r="Q65" s="65" t="s">
        <v>6</v>
      </c>
      <c r="R65" s="65">
        <v>10</v>
      </c>
      <c r="S65" s="65" t="s">
        <v>6</v>
      </c>
      <c r="T65" s="65">
        <v>10</v>
      </c>
      <c r="U65" s="65" t="s">
        <v>6</v>
      </c>
      <c r="V65" s="65">
        <v>10</v>
      </c>
      <c r="W65" s="65" t="s">
        <v>6</v>
      </c>
      <c r="X65" s="65">
        <v>10</v>
      </c>
    </row>
    <row r="66" spans="1:24" ht="19.5" customHeight="1">
      <c r="A66" s="64">
        <v>55</v>
      </c>
      <c r="B66" s="65" t="s">
        <v>128</v>
      </c>
      <c r="C66" s="65" t="s">
        <v>5</v>
      </c>
      <c r="D66" s="65">
        <v>7</v>
      </c>
      <c r="E66" s="65" t="s">
        <v>4</v>
      </c>
      <c r="F66" s="65">
        <v>5</v>
      </c>
      <c r="G66" s="65" t="s">
        <v>3</v>
      </c>
      <c r="H66" s="65">
        <v>8</v>
      </c>
      <c r="I66" s="65" t="s">
        <v>2</v>
      </c>
      <c r="J66" s="65">
        <v>6</v>
      </c>
      <c r="K66" s="65" t="s">
        <v>2</v>
      </c>
      <c r="L66" s="65">
        <v>6</v>
      </c>
      <c r="M66" s="65" t="s">
        <v>2</v>
      </c>
      <c r="N66" s="65">
        <v>6</v>
      </c>
      <c r="O66" s="65" t="s">
        <v>6</v>
      </c>
      <c r="P66" s="65">
        <v>10</v>
      </c>
      <c r="Q66" s="65" t="s">
        <v>1</v>
      </c>
      <c r="R66" s="65">
        <v>9</v>
      </c>
      <c r="S66" s="65" t="s">
        <v>1</v>
      </c>
      <c r="T66" s="65">
        <v>9</v>
      </c>
      <c r="U66" s="65" t="s">
        <v>1</v>
      </c>
      <c r="V66" s="65">
        <v>9</v>
      </c>
      <c r="W66" s="65" t="s">
        <v>1</v>
      </c>
      <c r="X66" s="65">
        <v>9</v>
      </c>
    </row>
    <row r="67" spans="1:24" ht="19.5" customHeight="1">
      <c r="A67" s="64">
        <v>56</v>
      </c>
      <c r="B67" s="65" t="s">
        <v>129</v>
      </c>
      <c r="C67" s="65" t="s">
        <v>3</v>
      </c>
      <c r="D67" s="65">
        <v>8</v>
      </c>
      <c r="E67" s="65" t="s">
        <v>4</v>
      </c>
      <c r="F67" s="65">
        <v>5</v>
      </c>
      <c r="G67" s="65" t="s">
        <v>5</v>
      </c>
      <c r="H67" s="65">
        <v>7</v>
      </c>
      <c r="I67" s="65" t="s">
        <v>2</v>
      </c>
      <c r="J67" s="65">
        <v>6</v>
      </c>
      <c r="K67" s="65" t="s">
        <v>2</v>
      </c>
      <c r="L67" s="65">
        <v>6</v>
      </c>
      <c r="M67" s="65" t="s">
        <v>2</v>
      </c>
      <c r="N67" s="65">
        <v>6</v>
      </c>
      <c r="O67" s="65" t="s">
        <v>1</v>
      </c>
      <c r="P67" s="65">
        <v>9</v>
      </c>
      <c r="Q67" s="65" t="s">
        <v>1</v>
      </c>
      <c r="R67" s="65">
        <v>9</v>
      </c>
      <c r="S67" s="65" t="s">
        <v>1</v>
      </c>
      <c r="T67" s="65">
        <v>9</v>
      </c>
      <c r="U67" s="65" t="s">
        <v>1</v>
      </c>
      <c r="V67" s="65">
        <v>9</v>
      </c>
      <c r="W67" s="65" t="s">
        <v>1</v>
      </c>
      <c r="X67" s="65">
        <v>9</v>
      </c>
    </row>
    <row r="68" spans="1:24" ht="19.5" customHeight="1">
      <c r="A68" s="64">
        <v>57</v>
      </c>
      <c r="B68" s="65" t="s">
        <v>130</v>
      </c>
      <c r="C68" s="65" t="s">
        <v>1</v>
      </c>
      <c r="D68" s="65">
        <v>9</v>
      </c>
      <c r="E68" s="65" t="s">
        <v>5</v>
      </c>
      <c r="F68" s="65">
        <v>7</v>
      </c>
      <c r="G68" s="65" t="s">
        <v>3</v>
      </c>
      <c r="H68" s="65">
        <v>8</v>
      </c>
      <c r="I68" s="65" t="s">
        <v>5</v>
      </c>
      <c r="J68" s="65">
        <v>7</v>
      </c>
      <c r="K68" s="65" t="s">
        <v>2</v>
      </c>
      <c r="L68" s="65">
        <v>6</v>
      </c>
      <c r="M68" s="65" t="s">
        <v>2</v>
      </c>
      <c r="N68" s="65">
        <v>6</v>
      </c>
      <c r="O68" s="65" t="s">
        <v>6</v>
      </c>
      <c r="P68" s="65">
        <v>10</v>
      </c>
      <c r="Q68" s="65" t="s">
        <v>6</v>
      </c>
      <c r="R68" s="65">
        <v>10</v>
      </c>
      <c r="S68" s="65" t="s">
        <v>6</v>
      </c>
      <c r="T68" s="65">
        <v>10</v>
      </c>
      <c r="U68" s="65" t="s">
        <v>6</v>
      </c>
      <c r="V68" s="65">
        <v>10</v>
      </c>
      <c r="W68" s="65" t="s">
        <v>6</v>
      </c>
      <c r="X68" s="65">
        <v>10</v>
      </c>
    </row>
    <row r="69" spans="1:24" ht="19.5" customHeight="1">
      <c r="A69" s="64">
        <v>58</v>
      </c>
      <c r="B69" s="65" t="s">
        <v>131</v>
      </c>
      <c r="C69" s="65" t="s">
        <v>2</v>
      </c>
      <c r="D69" s="65">
        <v>6</v>
      </c>
      <c r="E69" s="65" t="s">
        <v>4</v>
      </c>
      <c r="F69" s="65">
        <v>5</v>
      </c>
      <c r="G69" s="65" t="s">
        <v>4</v>
      </c>
      <c r="H69" s="65">
        <v>5</v>
      </c>
      <c r="I69" s="65" t="s">
        <v>4</v>
      </c>
      <c r="J69" s="65">
        <v>5</v>
      </c>
      <c r="K69" s="65" t="s">
        <v>135</v>
      </c>
      <c r="L69" s="65">
        <v>0</v>
      </c>
      <c r="M69" s="65" t="s">
        <v>2</v>
      </c>
      <c r="N69" s="65">
        <v>6</v>
      </c>
      <c r="O69" s="65" t="s">
        <v>1</v>
      </c>
      <c r="P69" s="65">
        <v>9</v>
      </c>
      <c r="Q69" s="65" t="s">
        <v>1</v>
      </c>
      <c r="R69" s="65">
        <v>9</v>
      </c>
      <c r="S69" s="65" t="s">
        <v>6</v>
      </c>
      <c r="T69" s="65">
        <v>10</v>
      </c>
      <c r="U69" s="65" t="s">
        <v>6</v>
      </c>
      <c r="V69" s="65">
        <v>10</v>
      </c>
      <c r="W69" s="65" t="s">
        <v>6</v>
      </c>
      <c r="X69" s="65">
        <v>10</v>
      </c>
    </row>
    <row r="70" spans="1:24" ht="19.5" customHeight="1">
      <c r="A70" s="64">
        <v>59</v>
      </c>
      <c r="B70" s="65" t="s">
        <v>132</v>
      </c>
      <c r="C70" s="65" t="s">
        <v>2</v>
      </c>
      <c r="D70" s="65">
        <v>6</v>
      </c>
      <c r="E70" s="65" t="s">
        <v>4</v>
      </c>
      <c r="F70" s="65">
        <v>5</v>
      </c>
      <c r="G70" s="65" t="s">
        <v>135</v>
      </c>
      <c r="H70" s="65">
        <v>0</v>
      </c>
      <c r="I70" s="65" t="s">
        <v>135</v>
      </c>
      <c r="J70" s="65">
        <v>0</v>
      </c>
      <c r="K70" s="65" t="s">
        <v>4</v>
      </c>
      <c r="L70" s="65">
        <v>5</v>
      </c>
      <c r="M70" s="65" t="s">
        <v>2</v>
      </c>
      <c r="N70" s="65">
        <v>6</v>
      </c>
      <c r="O70" s="65" t="s">
        <v>1</v>
      </c>
      <c r="P70" s="65">
        <v>9</v>
      </c>
      <c r="Q70" s="65" t="s">
        <v>1</v>
      </c>
      <c r="R70" s="65">
        <v>9</v>
      </c>
      <c r="S70" s="65" t="s">
        <v>6</v>
      </c>
      <c r="T70" s="65">
        <v>10</v>
      </c>
      <c r="U70" s="65" t="s">
        <v>6</v>
      </c>
      <c r="V70" s="65">
        <v>10</v>
      </c>
      <c r="W70" s="65" t="s">
        <v>6</v>
      </c>
      <c r="X70" s="65">
        <v>10</v>
      </c>
    </row>
    <row r="71" spans="1:24" ht="19.5" customHeight="1">
      <c r="A71" s="64">
        <v>60</v>
      </c>
      <c r="B71" s="65" t="s">
        <v>133</v>
      </c>
      <c r="C71" s="65" t="s">
        <v>2</v>
      </c>
      <c r="D71" s="65">
        <v>6</v>
      </c>
      <c r="E71" s="65" t="s">
        <v>4</v>
      </c>
      <c r="F71" s="65">
        <v>5</v>
      </c>
      <c r="G71" s="65" t="s">
        <v>3</v>
      </c>
      <c r="H71" s="65">
        <v>8</v>
      </c>
      <c r="I71" s="65" t="s">
        <v>4</v>
      </c>
      <c r="J71" s="65">
        <v>5</v>
      </c>
      <c r="K71" s="65" t="s">
        <v>2</v>
      </c>
      <c r="L71" s="65">
        <v>6</v>
      </c>
      <c r="M71" s="65" t="s">
        <v>2</v>
      </c>
      <c r="N71" s="65">
        <v>6</v>
      </c>
      <c r="O71" s="65" t="s">
        <v>6</v>
      </c>
      <c r="P71" s="65">
        <v>10</v>
      </c>
      <c r="Q71" s="65" t="s">
        <v>1</v>
      </c>
      <c r="R71" s="65">
        <v>9</v>
      </c>
      <c r="S71" s="65" t="s">
        <v>6</v>
      </c>
      <c r="T71" s="65">
        <v>10</v>
      </c>
      <c r="U71" s="65" t="s">
        <v>6</v>
      </c>
      <c r="V71" s="65">
        <v>10</v>
      </c>
      <c r="W71" s="65" t="s">
        <v>6</v>
      </c>
      <c r="X71" s="65">
        <v>10</v>
      </c>
    </row>
    <row r="72" spans="1:24" ht="19.5" customHeight="1">
      <c r="A72" s="64">
        <v>61</v>
      </c>
      <c r="B72" s="65" t="s">
        <v>134</v>
      </c>
      <c r="C72" s="65" t="s">
        <v>1</v>
      </c>
      <c r="D72" s="65">
        <v>9</v>
      </c>
      <c r="E72" s="65" t="s">
        <v>4</v>
      </c>
      <c r="F72" s="65">
        <v>5</v>
      </c>
      <c r="G72" s="65" t="s">
        <v>1</v>
      </c>
      <c r="H72" s="65">
        <v>9</v>
      </c>
      <c r="I72" s="65" t="s">
        <v>2</v>
      </c>
      <c r="J72" s="65">
        <v>6</v>
      </c>
      <c r="K72" s="65" t="s">
        <v>5</v>
      </c>
      <c r="L72" s="65">
        <v>7</v>
      </c>
      <c r="M72" s="65" t="s">
        <v>2</v>
      </c>
      <c r="N72" s="65">
        <v>6</v>
      </c>
      <c r="O72" s="65" t="s">
        <v>6</v>
      </c>
      <c r="P72" s="65">
        <v>10</v>
      </c>
      <c r="Q72" s="65" t="s">
        <v>6</v>
      </c>
      <c r="R72" s="65">
        <v>10</v>
      </c>
      <c r="S72" s="65" t="s">
        <v>6</v>
      </c>
      <c r="T72" s="65">
        <v>10</v>
      </c>
      <c r="U72" s="65" t="s">
        <v>6</v>
      </c>
      <c r="V72" s="65">
        <v>10</v>
      </c>
      <c r="W72" s="65" t="s">
        <v>6</v>
      </c>
      <c r="X72" s="65">
        <v>10</v>
      </c>
    </row>
    <row r="73" spans="1:24" ht="19.5" customHeight="1">
      <c r="A73" s="64">
        <v>62</v>
      </c>
      <c r="B73" s="65" t="s">
        <v>151</v>
      </c>
      <c r="C73" s="65" t="s">
        <v>2</v>
      </c>
      <c r="D73" s="65">
        <v>12</v>
      </c>
      <c r="E73" s="65" t="s">
        <v>4</v>
      </c>
      <c r="F73" s="65">
        <v>5</v>
      </c>
      <c r="G73" s="65" t="s">
        <v>3</v>
      </c>
      <c r="H73" s="65">
        <v>10</v>
      </c>
      <c r="I73" s="65" t="s">
        <v>4</v>
      </c>
      <c r="J73" s="65">
        <v>7</v>
      </c>
      <c r="K73" s="65" t="s">
        <v>2</v>
      </c>
      <c r="L73" s="65">
        <v>8</v>
      </c>
      <c r="M73" s="65" t="s">
        <v>2</v>
      </c>
      <c r="N73" s="65">
        <v>6</v>
      </c>
      <c r="O73" s="65" t="s">
        <v>6</v>
      </c>
      <c r="P73" s="65">
        <v>10</v>
      </c>
      <c r="Q73" s="65" t="s">
        <v>1</v>
      </c>
      <c r="R73" s="65">
        <v>11</v>
      </c>
      <c r="S73" s="65" t="s">
        <v>6</v>
      </c>
      <c r="T73" s="65">
        <v>10</v>
      </c>
      <c r="U73" s="65" t="s">
        <v>6</v>
      </c>
      <c r="V73" s="65">
        <v>10</v>
      </c>
      <c r="W73" s="65" t="s">
        <v>6</v>
      </c>
      <c r="X73" s="65">
        <v>10</v>
      </c>
    </row>
    <row r="74" spans="1:24" ht="19.5" customHeight="1">
      <c r="A74" s="64">
        <v>63</v>
      </c>
      <c r="B74" s="65" t="s">
        <v>152</v>
      </c>
      <c r="C74" s="65" t="s">
        <v>1</v>
      </c>
      <c r="D74" s="65">
        <v>15</v>
      </c>
      <c r="E74" s="65" t="s">
        <v>4</v>
      </c>
      <c r="F74" s="65">
        <v>5</v>
      </c>
      <c r="G74" s="65" t="s">
        <v>1</v>
      </c>
      <c r="H74" s="65">
        <v>11</v>
      </c>
      <c r="I74" s="65" t="s">
        <v>2</v>
      </c>
      <c r="J74" s="65">
        <v>8</v>
      </c>
      <c r="K74" s="65" t="s">
        <v>5</v>
      </c>
      <c r="L74" s="65">
        <v>9</v>
      </c>
      <c r="M74" s="65" t="s">
        <v>2</v>
      </c>
      <c r="N74" s="65">
        <v>6</v>
      </c>
      <c r="O74" s="65" t="s">
        <v>6</v>
      </c>
      <c r="P74" s="65">
        <v>10</v>
      </c>
      <c r="Q74" s="65" t="s">
        <v>6</v>
      </c>
      <c r="R74" s="65">
        <v>12</v>
      </c>
      <c r="S74" s="65" t="s">
        <v>6</v>
      </c>
      <c r="T74" s="65">
        <v>10</v>
      </c>
      <c r="U74" s="65" t="s">
        <v>6</v>
      </c>
      <c r="V74" s="65">
        <v>10</v>
      </c>
      <c r="W74" s="65" t="s">
        <v>6</v>
      </c>
      <c r="X74" s="65">
        <v>10</v>
      </c>
    </row>
    <row r="75" spans="1:24" ht="19.5" customHeight="1">
      <c r="A75" s="64">
        <v>64</v>
      </c>
      <c r="B75" s="65" t="s">
        <v>153</v>
      </c>
      <c r="C75" s="65" t="s">
        <v>2</v>
      </c>
      <c r="D75" s="65">
        <v>18</v>
      </c>
      <c r="E75" s="65" t="s">
        <v>4</v>
      </c>
      <c r="F75" s="65">
        <v>5</v>
      </c>
      <c r="G75" s="65" t="s">
        <v>3</v>
      </c>
      <c r="H75" s="65">
        <v>12</v>
      </c>
      <c r="I75" s="65" t="s">
        <v>4</v>
      </c>
      <c r="J75" s="65">
        <v>9</v>
      </c>
      <c r="K75" s="65" t="s">
        <v>2</v>
      </c>
      <c r="L75" s="65">
        <v>10</v>
      </c>
      <c r="M75" s="65" t="s">
        <v>2</v>
      </c>
      <c r="N75" s="65">
        <v>6</v>
      </c>
      <c r="O75" s="65" t="s">
        <v>6</v>
      </c>
      <c r="P75" s="65">
        <v>10</v>
      </c>
      <c r="Q75" s="65" t="s">
        <v>1</v>
      </c>
      <c r="R75" s="65">
        <v>13</v>
      </c>
      <c r="S75" s="65" t="s">
        <v>6</v>
      </c>
      <c r="T75" s="65">
        <v>10</v>
      </c>
      <c r="U75" s="65" t="s">
        <v>6</v>
      </c>
      <c r="V75" s="65">
        <v>10</v>
      </c>
      <c r="W75" s="65" t="s">
        <v>6</v>
      </c>
      <c r="X75" s="65">
        <v>10</v>
      </c>
    </row>
    <row r="76" spans="1:24" ht="19.5" customHeight="1">
      <c r="A76" s="64">
        <v>65</v>
      </c>
      <c r="B76" s="65" t="s">
        <v>154</v>
      </c>
      <c r="C76" s="65" t="s">
        <v>1</v>
      </c>
      <c r="D76" s="65">
        <v>21</v>
      </c>
      <c r="E76" s="65" t="s">
        <v>4</v>
      </c>
      <c r="F76" s="65">
        <v>5</v>
      </c>
      <c r="G76" s="65" t="s">
        <v>1</v>
      </c>
      <c r="H76" s="65">
        <v>13</v>
      </c>
      <c r="I76" s="65" t="s">
        <v>2</v>
      </c>
      <c r="J76" s="65">
        <v>10</v>
      </c>
      <c r="K76" s="65" t="s">
        <v>5</v>
      </c>
      <c r="L76" s="65">
        <v>11</v>
      </c>
      <c r="M76" s="65" t="s">
        <v>2</v>
      </c>
      <c r="N76" s="65">
        <v>6</v>
      </c>
      <c r="O76" s="65" t="s">
        <v>6</v>
      </c>
      <c r="P76" s="65">
        <v>10</v>
      </c>
      <c r="Q76" s="65" t="s">
        <v>6</v>
      </c>
      <c r="R76" s="65">
        <v>14</v>
      </c>
      <c r="S76" s="65" t="s">
        <v>6</v>
      </c>
      <c r="T76" s="65">
        <v>10</v>
      </c>
      <c r="U76" s="65" t="s">
        <v>6</v>
      </c>
      <c r="V76" s="65">
        <v>10</v>
      </c>
      <c r="W76" s="65" t="s">
        <v>6</v>
      </c>
      <c r="X76" s="65">
        <v>10</v>
      </c>
    </row>
    <row r="77" spans="1:24" ht="19.5" customHeight="1">
      <c r="A77" s="64">
        <v>66</v>
      </c>
      <c r="B77" s="65" t="s">
        <v>155</v>
      </c>
      <c r="C77" s="65" t="s">
        <v>2</v>
      </c>
      <c r="D77" s="65">
        <v>24</v>
      </c>
      <c r="E77" s="65" t="s">
        <v>4</v>
      </c>
      <c r="F77" s="65">
        <v>5</v>
      </c>
      <c r="G77" s="65" t="s">
        <v>3</v>
      </c>
      <c r="H77" s="65">
        <v>14</v>
      </c>
      <c r="I77" s="65" t="s">
        <v>4</v>
      </c>
      <c r="J77" s="65">
        <v>11</v>
      </c>
      <c r="K77" s="65" t="s">
        <v>2</v>
      </c>
      <c r="L77" s="65">
        <v>12</v>
      </c>
      <c r="M77" s="65" t="s">
        <v>2</v>
      </c>
      <c r="N77" s="65">
        <v>6</v>
      </c>
      <c r="O77" s="65" t="s">
        <v>6</v>
      </c>
      <c r="P77" s="65">
        <v>10</v>
      </c>
      <c r="Q77" s="65" t="s">
        <v>1</v>
      </c>
      <c r="R77" s="65">
        <v>15</v>
      </c>
      <c r="S77" s="65" t="s">
        <v>6</v>
      </c>
      <c r="T77" s="65">
        <v>10</v>
      </c>
      <c r="U77" s="65" t="s">
        <v>6</v>
      </c>
      <c r="V77" s="65">
        <v>10</v>
      </c>
      <c r="W77" s="65" t="s">
        <v>6</v>
      </c>
      <c r="X77" s="65">
        <v>10</v>
      </c>
    </row>
    <row r="78" spans="1:24" ht="19.5" customHeight="1">
      <c r="A78" s="64">
        <v>67</v>
      </c>
      <c r="B78" s="65" t="s">
        <v>156</v>
      </c>
      <c r="C78" s="65" t="s">
        <v>1</v>
      </c>
      <c r="D78" s="65">
        <v>27</v>
      </c>
      <c r="E78" s="65" t="s">
        <v>4</v>
      </c>
      <c r="F78" s="65">
        <v>5</v>
      </c>
      <c r="G78" s="65" t="s">
        <v>1</v>
      </c>
      <c r="H78" s="65">
        <v>15</v>
      </c>
      <c r="I78" s="65" t="s">
        <v>2</v>
      </c>
      <c r="J78" s="65">
        <v>12</v>
      </c>
      <c r="K78" s="65" t="s">
        <v>5</v>
      </c>
      <c r="L78" s="65">
        <v>13</v>
      </c>
      <c r="M78" s="65" t="s">
        <v>2</v>
      </c>
      <c r="N78" s="65">
        <v>6</v>
      </c>
      <c r="O78" s="65" t="s">
        <v>6</v>
      </c>
      <c r="P78" s="65">
        <v>10</v>
      </c>
      <c r="Q78" s="65" t="s">
        <v>6</v>
      </c>
      <c r="R78" s="65">
        <v>16</v>
      </c>
      <c r="S78" s="65" t="s">
        <v>6</v>
      </c>
      <c r="T78" s="65">
        <v>10</v>
      </c>
      <c r="U78" s="65" t="s">
        <v>6</v>
      </c>
      <c r="V78" s="65">
        <v>10</v>
      </c>
      <c r="W78" s="65" t="s">
        <v>6</v>
      </c>
      <c r="X78" s="65">
        <v>10</v>
      </c>
    </row>
    <row r="79" spans="1:24" ht="19.5" customHeight="1">
      <c r="A79" s="64">
        <v>68</v>
      </c>
      <c r="B79" s="65" t="s">
        <v>157</v>
      </c>
      <c r="C79" s="65" t="s">
        <v>2</v>
      </c>
      <c r="D79" s="65">
        <v>30</v>
      </c>
      <c r="E79" s="65" t="s">
        <v>4</v>
      </c>
      <c r="F79" s="65">
        <v>5</v>
      </c>
      <c r="G79" s="65" t="s">
        <v>3</v>
      </c>
      <c r="H79" s="65">
        <v>16</v>
      </c>
      <c r="I79" s="65" t="s">
        <v>4</v>
      </c>
      <c r="J79" s="65">
        <v>13</v>
      </c>
      <c r="K79" s="65" t="s">
        <v>2</v>
      </c>
      <c r="L79" s="65">
        <v>14</v>
      </c>
      <c r="M79" s="65" t="s">
        <v>2</v>
      </c>
      <c r="N79" s="65">
        <v>6</v>
      </c>
      <c r="O79" s="65" t="s">
        <v>6</v>
      </c>
      <c r="P79" s="65">
        <v>10</v>
      </c>
      <c r="Q79" s="65" t="s">
        <v>1</v>
      </c>
      <c r="R79" s="65">
        <v>17</v>
      </c>
      <c r="S79" s="65" t="s">
        <v>6</v>
      </c>
      <c r="T79" s="65">
        <v>10</v>
      </c>
      <c r="U79" s="65" t="s">
        <v>6</v>
      </c>
      <c r="V79" s="65">
        <v>10</v>
      </c>
      <c r="W79" s="65" t="s">
        <v>6</v>
      </c>
      <c r="X79" s="65">
        <v>10</v>
      </c>
    </row>
    <row r="80" spans="1:24" ht="19.5" customHeight="1">
      <c r="A80" s="64">
        <v>69</v>
      </c>
      <c r="B80" s="65" t="s">
        <v>158</v>
      </c>
      <c r="C80" s="65" t="s">
        <v>1</v>
      </c>
      <c r="D80" s="65">
        <v>33</v>
      </c>
      <c r="E80" s="65" t="s">
        <v>4</v>
      </c>
      <c r="F80" s="65">
        <v>5</v>
      </c>
      <c r="G80" s="65" t="s">
        <v>1</v>
      </c>
      <c r="H80" s="65">
        <v>17</v>
      </c>
      <c r="I80" s="65" t="s">
        <v>2</v>
      </c>
      <c r="J80" s="65">
        <v>14</v>
      </c>
      <c r="K80" s="65" t="s">
        <v>5</v>
      </c>
      <c r="L80" s="65">
        <v>15</v>
      </c>
      <c r="M80" s="65" t="s">
        <v>2</v>
      </c>
      <c r="N80" s="65">
        <v>6</v>
      </c>
      <c r="O80" s="65" t="s">
        <v>6</v>
      </c>
      <c r="P80" s="65">
        <v>10</v>
      </c>
      <c r="Q80" s="65" t="s">
        <v>6</v>
      </c>
      <c r="R80" s="65">
        <v>18</v>
      </c>
      <c r="S80" s="65" t="s">
        <v>6</v>
      </c>
      <c r="T80" s="65">
        <v>10</v>
      </c>
      <c r="U80" s="65" t="s">
        <v>6</v>
      </c>
      <c r="V80" s="65">
        <v>10</v>
      </c>
      <c r="W80" s="65" t="s">
        <v>6</v>
      </c>
      <c r="X80" s="65">
        <v>10</v>
      </c>
    </row>
    <row r="81" spans="1:24" ht="19.5" customHeight="1">
      <c r="A81" s="64">
        <v>70</v>
      </c>
      <c r="B81" s="65" t="s">
        <v>159</v>
      </c>
      <c r="C81" s="65" t="s">
        <v>2</v>
      </c>
      <c r="D81" s="65">
        <v>36</v>
      </c>
      <c r="E81" s="65" t="s">
        <v>4</v>
      </c>
      <c r="F81" s="65">
        <v>5</v>
      </c>
      <c r="G81" s="65" t="s">
        <v>3</v>
      </c>
      <c r="H81" s="65">
        <v>18</v>
      </c>
      <c r="I81" s="65" t="s">
        <v>4</v>
      </c>
      <c r="J81" s="65">
        <v>15</v>
      </c>
      <c r="K81" s="65" t="s">
        <v>2</v>
      </c>
      <c r="L81" s="65">
        <v>16</v>
      </c>
      <c r="M81" s="65" t="s">
        <v>2</v>
      </c>
      <c r="N81" s="65">
        <v>6</v>
      </c>
      <c r="O81" s="65" t="s">
        <v>6</v>
      </c>
      <c r="P81" s="65">
        <v>10</v>
      </c>
      <c r="Q81" s="65" t="s">
        <v>1</v>
      </c>
      <c r="R81" s="65">
        <v>19</v>
      </c>
      <c r="S81" s="65" t="s">
        <v>6</v>
      </c>
      <c r="T81" s="65">
        <v>10</v>
      </c>
      <c r="U81" s="65" t="s">
        <v>6</v>
      </c>
      <c r="V81" s="65">
        <v>10</v>
      </c>
      <c r="W81" s="65" t="s">
        <v>6</v>
      </c>
      <c r="X81" s="65">
        <v>10</v>
      </c>
    </row>
    <row r="82" spans="1:24" ht="19.5" customHeight="1">
      <c r="A82" s="64">
        <v>71</v>
      </c>
      <c r="B82" s="65" t="s">
        <v>160</v>
      </c>
      <c r="C82" s="65" t="s">
        <v>1</v>
      </c>
      <c r="D82" s="65">
        <v>39</v>
      </c>
      <c r="E82" s="65" t="s">
        <v>4</v>
      </c>
      <c r="F82" s="65">
        <v>5</v>
      </c>
      <c r="G82" s="65" t="s">
        <v>1</v>
      </c>
      <c r="H82" s="65">
        <v>19</v>
      </c>
      <c r="I82" s="65" t="s">
        <v>2</v>
      </c>
      <c r="J82" s="65">
        <v>16</v>
      </c>
      <c r="K82" s="65" t="s">
        <v>5</v>
      </c>
      <c r="L82" s="65">
        <v>17</v>
      </c>
      <c r="M82" s="65" t="s">
        <v>2</v>
      </c>
      <c r="N82" s="65">
        <v>6</v>
      </c>
      <c r="O82" s="65" t="s">
        <v>6</v>
      </c>
      <c r="P82" s="65">
        <v>10</v>
      </c>
      <c r="Q82" s="65" t="s">
        <v>6</v>
      </c>
      <c r="R82" s="65">
        <v>20</v>
      </c>
      <c r="S82" s="65" t="s">
        <v>6</v>
      </c>
      <c r="T82" s="65">
        <v>10</v>
      </c>
      <c r="U82" s="65" t="s">
        <v>6</v>
      </c>
      <c r="V82" s="65">
        <v>10</v>
      </c>
      <c r="W82" s="65" t="s">
        <v>6</v>
      </c>
      <c r="X82" s="65">
        <v>10</v>
      </c>
    </row>
    <row r="83" spans="1:24" ht="19.5" customHeight="1">
      <c r="A83" s="64">
        <v>72</v>
      </c>
      <c r="B83" s="65" t="s">
        <v>161</v>
      </c>
      <c r="C83" s="65" t="s">
        <v>2</v>
      </c>
      <c r="D83" s="65">
        <v>42</v>
      </c>
      <c r="E83" s="65" t="s">
        <v>4</v>
      </c>
      <c r="F83" s="65">
        <v>5</v>
      </c>
      <c r="G83" s="65" t="s">
        <v>3</v>
      </c>
      <c r="H83" s="65">
        <v>20</v>
      </c>
      <c r="I83" s="65" t="s">
        <v>4</v>
      </c>
      <c r="J83" s="65">
        <v>17</v>
      </c>
      <c r="K83" s="65" t="s">
        <v>2</v>
      </c>
      <c r="L83" s="65">
        <v>18</v>
      </c>
      <c r="M83" s="65" t="s">
        <v>2</v>
      </c>
      <c r="N83" s="65">
        <v>6</v>
      </c>
      <c r="O83" s="65" t="s">
        <v>6</v>
      </c>
      <c r="P83" s="65">
        <v>10</v>
      </c>
      <c r="Q83" s="65" t="s">
        <v>1</v>
      </c>
      <c r="R83" s="65">
        <v>21</v>
      </c>
      <c r="S83" s="65" t="s">
        <v>6</v>
      </c>
      <c r="T83" s="65">
        <v>10</v>
      </c>
      <c r="U83" s="65" t="s">
        <v>6</v>
      </c>
      <c r="V83" s="65">
        <v>10</v>
      </c>
      <c r="W83" s="65" t="s">
        <v>6</v>
      </c>
      <c r="X83" s="65">
        <v>10</v>
      </c>
    </row>
    <row r="84" spans="1:24" ht="19.5" customHeight="1">
      <c r="A84" s="64">
        <v>73</v>
      </c>
      <c r="B84" s="65" t="s">
        <v>162</v>
      </c>
      <c r="C84" s="65" t="s">
        <v>2</v>
      </c>
      <c r="D84" s="65">
        <v>45</v>
      </c>
      <c r="E84" s="65" t="s">
        <v>4</v>
      </c>
      <c r="F84" s="65">
        <v>5</v>
      </c>
      <c r="G84" s="65" t="s">
        <v>3</v>
      </c>
      <c r="H84" s="65">
        <v>21</v>
      </c>
      <c r="I84" s="65" t="s">
        <v>4</v>
      </c>
      <c r="J84" s="65">
        <v>18</v>
      </c>
      <c r="K84" s="65" t="s">
        <v>2</v>
      </c>
      <c r="L84" s="65">
        <v>19</v>
      </c>
      <c r="M84" s="65" t="s">
        <v>2</v>
      </c>
      <c r="N84" s="65">
        <v>6</v>
      </c>
      <c r="O84" s="65" t="s">
        <v>6</v>
      </c>
      <c r="P84" s="65">
        <v>10</v>
      </c>
      <c r="Q84" s="65" t="s">
        <v>1</v>
      </c>
      <c r="R84" s="65">
        <v>22</v>
      </c>
      <c r="S84" s="65" t="s">
        <v>6</v>
      </c>
      <c r="T84" s="65">
        <v>10</v>
      </c>
      <c r="U84" s="65" t="s">
        <v>6</v>
      </c>
      <c r="V84" s="65">
        <v>10</v>
      </c>
      <c r="W84" s="65" t="s">
        <v>6</v>
      </c>
      <c r="X84" s="65">
        <v>10</v>
      </c>
    </row>
    <row r="85" spans="1:24" ht="19.5" customHeight="1">
      <c r="A85" s="64">
        <v>74</v>
      </c>
      <c r="B85" s="65" t="s">
        <v>163</v>
      </c>
      <c r="C85" s="65" t="s">
        <v>1</v>
      </c>
      <c r="D85" s="65">
        <v>48</v>
      </c>
      <c r="E85" s="65" t="s">
        <v>4</v>
      </c>
      <c r="F85" s="65">
        <v>5</v>
      </c>
      <c r="G85" s="65" t="s">
        <v>1</v>
      </c>
      <c r="H85" s="65">
        <v>22</v>
      </c>
      <c r="I85" s="65" t="s">
        <v>2</v>
      </c>
      <c r="J85" s="65">
        <v>19</v>
      </c>
      <c r="K85" s="65" t="s">
        <v>5</v>
      </c>
      <c r="L85" s="65">
        <v>20</v>
      </c>
      <c r="M85" s="65" t="s">
        <v>2</v>
      </c>
      <c r="N85" s="65">
        <v>6</v>
      </c>
      <c r="O85" s="65" t="s">
        <v>6</v>
      </c>
      <c r="P85" s="65">
        <v>10</v>
      </c>
      <c r="Q85" s="65" t="s">
        <v>6</v>
      </c>
      <c r="R85" s="65">
        <v>23</v>
      </c>
      <c r="S85" s="65" t="s">
        <v>6</v>
      </c>
      <c r="T85" s="65">
        <v>10</v>
      </c>
      <c r="U85" s="65" t="s">
        <v>6</v>
      </c>
      <c r="V85" s="65">
        <v>10</v>
      </c>
      <c r="W85" s="65" t="s">
        <v>6</v>
      </c>
      <c r="X85" s="65">
        <v>10</v>
      </c>
    </row>
    <row r="86" spans="1:24" ht="19.5" customHeight="1">
      <c r="A86" s="64">
        <v>75</v>
      </c>
      <c r="B86" s="65" t="s">
        <v>164</v>
      </c>
      <c r="C86" s="65" t="s">
        <v>2</v>
      </c>
      <c r="D86" s="65">
        <v>51</v>
      </c>
      <c r="E86" s="65" t="s">
        <v>4</v>
      </c>
      <c r="F86" s="65">
        <v>5</v>
      </c>
      <c r="G86" s="65" t="s">
        <v>3</v>
      </c>
      <c r="H86" s="65">
        <v>23</v>
      </c>
      <c r="I86" s="65" t="s">
        <v>4</v>
      </c>
      <c r="J86" s="65">
        <v>20</v>
      </c>
      <c r="K86" s="65" t="s">
        <v>2</v>
      </c>
      <c r="L86" s="65">
        <v>21</v>
      </c>
      <c r="M86" s="65" t="s">
        <v>2</v>
      </c>
      <c r="N86" s="65">
        <v>6</v>
      </c>
      <c r="O86" s="65" t="s">
        <v>6</v>
      </c>
      <c r="P86" s="65">
        <v>10</v>
      </c>
      <c r="Q86" s="65" t="s">
        <v>1</v>
      </c>
      <c r="R86" s="65">
        <v>24</v>
      </c>
      <c r="S86" s="65" t="s">
        <v>6</v>
      </c>
      <c r="T86" s="65">
        <v>10</v>
      </c>
      <c r="U86" s="65" t="s">
        <v>6</v>
      </c>
      <c r="V86" s="65">
        <v>10</v>
      </c>
      <c r="W86" s="65" t="s">
        <v>6</v>
      </c>
      <c r="X86" s="65">
        <v>10</v>
      </c>
    </row>
    <row r="87" spans="1:24" ht="19.5" customHeight="1">
      <c r="A87" s="64">
        <v>76</v>
      </c>
      <c r="B87" s="65" t="s">
        <v>165</v>
      </c>
      <c r="C87" s="65" t="s">
        <v>1</v>
      </c>
      <c r="D87" s="65">
        <v>54</v>
      </c>
      <c r="E87" s="65" t="s">
        <v>4</v>
      </c>
      <c r="F87" s="65">
        <v>5</v>
      </c>
      <c r="G87" s="65" t="s">
        <v>1</v>
      </c>
      <c r="H87" s="65">
        <v>24</v>
      </c>
      <c r="I87" s="65" t="s">
        <v>2</v>
      </c>
      <c r="J87" s="65">
        <v>21</v>
      </c>
      <c r="K87" s="65" t="s">
        <v>5</v>
      </c>
      <c r="L87" s="65">
        <v>22</v>
      </c>
      <c r="M87" s="65" t="s">
        <v>2</v>
      </c>
      <c r="N87" s="65">
        <v>6</v>
      </c>
      <c r="O87" s="65" t="s">
        <v>6</v>
      </c>
      <c r="P87" s="65">
        <v>10</v>
      </c>
      <c r="Q87" s="65" t="s">
        <v>6</v>
      </c>
      <c r="R87" s="65">
        <v>25</v>
      </c>
      <c r="S87" s="65" t="s">
        <v>6</v>
      </c>
      <c r="T87" s="65">
        <v>10</v>
      </c>
      <c r="U87" s="65" t="s">
        <v>6</v>
      </c>
      <c r="V87" s="65">
        <v>10</v>
      </c>
      <c r="W87" s="65" t="s">
        <v>6</v>
      </c>
      <c r="X87" s="65">
        <v>10</v>
      </c>
    </row>
    <row r="88" spans="1:24" ht="19.5" customHeight="1">
      <c r="A88" s="64">
        <v>77</v>
      </c>
      <c r="B88" s="65" t="s">
        <v>166</v>
      </c>
      <c r="C88" s="65" t="s">
        <v>2</v>
      </c>
      <c r="D88" s="65">
        <v>57</v>
      </c>
      <c r="E88" s="65" t="s">
        <v>4</v>
      </c>
      <c r="F88" s="65">
        <v>5</v>
      </c>
      <c r="G88" s="65" t="s">
        <v>3</v>
      </c>
      <c r="H88" s="65">
        <v>25</v>
      </c>
      <c r="I88" s="65" t="s">
        <v>4</v>
      </c>
      <c r="J88" s="65">
        <v>22</v>
      </c>
      <c r="K88" s="65" t="s">
        <v>2</v>
      </c>
      <c r="L88" s="65">
        <v>23</v>
      </c>
      <c r="M88" s="65" t="s">
        <v>2</v>
      </c>
      <c r="N88" s="65">
        <v>6</v>
      </c>
      <c r="O88" s="65" t="s">
        <v>6</v>
      </c>
      <c r="P88" s="65">
        <v>10</v>
      </c>
      <c r="Q88" s="65" t="s">
        <v>1</v>
      </c>
      <c r="R88" s="65">
        <v>26</v>
      </c>
      <c r="S88" s="65" t="s">
        <v>6</v>
      </c>
      <c r="T88" s="65">
        <v>10</v>
      </c>
      <c r="U88" s="65" t="s">
        <v>6</v>
      </c>
      <c r="V88" s="65">
        <v>10</v>
      </c>
      <c r="W88" s="65" t="s">
        <v>6</v>
      </c>
      <c r="X88" s="65">
        <v>10</v>
      </c>
    </row>
    <row r="89" spans="1:24" ht="19.5" customHeight="1">
      <c r="A89" s="64">
        <v>78</v>
      </c>
      <c r="B89" s="65" t="s">
        <v>167</v>
      </c>
      <c r="C89" s="65" t="s">
        <v>1</v>
      </c>
      <c r="D89" s="65">
        <v>60</v>
      </c>
      <c r="E89" s="65" t="s">
        <v>4</v>
      </c>
      <c r="F89" s="65">
        <v>5</v>
      </c>
      <c r="G89" s="65" t="s">
        <v>1</v>
      </c>
      <c r="H89" s="65">
        <v>26</v>
      </c>
      <c r="I89" s="65" t="s">
        <v>2</v>
      </c>
      <c r="J89" s="65">
        <v>23</v>
      </c>
      <c r="K89" s="65" t="s">
        <v>5</v>
      </c>
      <c r="L89" s="65">
        <v>24</v>
      </c>
      <c r="M89" s="65" t="s">
        <v>2</v>
      </c>
      <c r="N89" s="65">
        <v>6</v>
      </c>
      <c r="O89" s="65" t="s">
        <v>6</v>
      </c>
      <c r="P89" s="65">
        <v>10</v>
      </c>
      <c r="Q89" s="65" t="s">
        <v>6</v>
      </c>
      <c r="R89" s="65">
        <v>27</v>
      </c>
      <c r="S89" s="65" t="s">
        <v>6</v>
      </c>
      <c r="T89" s="65">
        <v>10</v>
      </c>
      <c r="U89" s="65" t="s">
        <v>6</v>
      </c>
      <c r="V89" s="65">
        <v>10</v>
      </c>
      <c r="W89" s="65" t="s">
        <v>6</v>
      </c>
      <c r="X89" s="65">
        <v>10</v>
      </c>
    </row>
    <row r="90" spans="1:24" ht="19.5" customHeight="1">
      <c r="A90" s="64">
        <v>79</v>
      </c>
      <c r="B90" s="65" t="s">
        <v>168</v>
      </c>
      <c r="C90" s="65" t="s">
        <v>2</v>
      </c>
      <c r="D90" s="65">
        <v>63</v>
      </c>
      <c r="E90" s="65" t="s">
        <v>4</v>
      </c>
      <c r="F90" s="65">
        <v>5</v>
      </c>
      <c r="G90" s="65" t="s">
        <v>3</v>
      </c>
      <c r="H90" s="65">
        <v>27</v>
      </c>
      <c r="I90" s="65" t="s">
        <v>4</v>
      </c>
      <c r="J90" s="65">
        <v>24</v>
      </c>
      <c r="K90" s="65" t="s">
        <v>2</v>
      </c>
      <c r="L90" s="65">
        <v>25</v>
      </c>
      <c r="M90" s="65" t="s">
        <v>2</v>
      </c>
      <c r="N90" s="65">
        <v>6</v>
      </c>
      <c r="O90" s="65" t="s">
        <v>6</v>
      </c>
      <c r="P90" s="65">
        <v>10</v>
      </c>
      <c r="Q90" s="65" t="s">
        <v>1</v>
      </c>
      <c r="R90" s="65">
        <v>28</v>
      </c>
      <c r="S90" s="65" t="s">
        <v>6</v>
      </c>
      <c r="T90" s="65">
        <v>10</v>
      </c>
      <c r="U90" s="65" t="s">
        <v>6</v>
      </c>
      <c r="V90" s="65">
        <v>10</v>
      </c>
      <c r="W90" s="65" t="s">
        <v>6</v>
      </c>
      <c r="X90" s="65">
        <v>10</v>
      </c>
    </row>
    <row r="91" spans="1:24" ht="19.5" customHeight="1">
      <c r="A91" s="64">
        <v>80</v>
      </c>
      <c r="B91" s="65" t="s">
        <v>169</v>
      </c>
      <c r="C91" s="65" t="s">
        <v>1</v>
      </c>
      <c r="D91" s="65">
        <v>66</v>
      </c>
      <c r="E91" s="65" t="s">
        <v>4</v>
      </c>
      <c r="F91" s="65">
        <v>5</v>
      </c>
      <c r="G91" s="65" t="s">
        <v>1</v>
      </c>
      <c r="H91" s="65">
        <v>28</v>
      </c>
      <c r="I91" s="65" t="s">
        <v>2</v>
      </c>
      <c r="J91" s="65">
        <v>25</v>
      </c>
      <c r="K91" s="65" t="s">
        <v>5</v>
      </c>
      <c r="L91" s="65">
        <v>26</v>
      </c>
      <c r="M91" s="65" t="s">
        <v>2</v>
      </c>
      <c r="N91" s="65">
        <v>6</v>
      </c>
      <c r="O91" s="65" t="s">
        <v>6</v>
      </c>
      <c r="P91" s="65">
        <v>10</v>
      </c>
      <c r="Q91" s="65" t="s">
        <v>6</v>
      </c>
      <c r="R91" s="65">
        <v>29</v>
      </c>
      <c r="S91" s="65" t="s">
        <v>6</v>
      </c>
      <c r="T91" s="65">
        <v>10</v>
      </c>
      <c r="U91" s="65" t="s">
        <v>6</v>
      </c>
      <c r="V91" s="65">
        <v>10</v>
      </c>
      <c r="W91" s="65" t="s">
        <v>6</v>
      </c>
      <c r="X91" s="65">
        <v>10</v>
      </c>
    </row>
    <row r="92" spans="1:24" ht="19.5" customHeight="1">
      <c r="A92" s="64">
        <v>81</v>
      </c>
      <c r="B92" s="65" t="s">
        <v>170</v>
      </c>
      <c r="C92" s="65" t="s">
        <v>2</v>
      </c>
      <c r="D92" s="65">
        <v>69</v>
      </c>
      <c r="E92" s="65" t="s">
        <v>4</v>
      </c>
      <c r="F92" s="65">
        <v>5</v>
      </c>
      <c r="G92" s="65" t="s">
        <v>3</v>
      </c>
      <c r="H92" s="65">
        <v>29</v>
      </c>
      <c r="I92" s="65" t="s">
        <v>4</v>
      </c>
      <c r="J92" s="65">
        <v>26</v>
      </c>
      <c r="K92" s="65" t="s">
        <v>2</v>
      </c>
      <c r="L92" s="65">
        <v>27</v>
      </c>
      <c r="M92" s="65" t="s">
        <v>2</v>
      </c>
      <c r="N92" s="65">
        <v>6</v>
      </c>
      <c r="O92" s="65" t="s">
        <v>6</v>
      </c>
      <c r="P92" s="65">
        <v>10</v>
      </c>
      <c r="Q92" s="65" t="s">
        <v>1</v>
      </c>
      <c r="R92" s="65">
        <v>30</v>
      </c>
      <c r="S92" s="65" t="s">
        <v>6</v>
      </c>
      <c r="T92" s="65">
        <v>10</v>
      </c>
      <c r="U92" s="65" t="s">
        <v>6</v>
      </c>
      <c r="V92" s="65">
        <v>10</v>
      </c>
      <c r="W92" s="65" t="s">
        <v>6</v>
      </c>
      <c r="X92" s="65">
        <v>10</v>
      </c>
    </row>
    <row r="93" spans="1:24" ht="19.5" customHeight="1">
      <c r="A93" s="64">
        <v>82</v>
      </c>
      <c r="B93" s="65" t="s">
        <v>171</v>
      </c>
      <c r="C93" s="65" t="s">
        <v>1</v>
      </c>
      <c r="D93" s="65">
        <v>72</v>
      </c>
      <c r="E93" s="65" t="s">
        <v>4</v>
      </c>
      <c r="F93" s="65">
        <v>5</v>
      </c>
      <c r="G93" s="65" t="s">
        <v>1</v>
      </c>
      <c r="H93" s="65">
        <v>30</v>
      </c>
      <c r="I93" s="65" t="s">
        <v>2</v>
      </c>
      <c r="J93" s="65">
        <v>27</v>
      </c>
      <c r="K93" s="65" t="s">
        <v>5</v>
      </c>
      <c r="L93" s="65">
        <v>28</v>
      </c>
      <c r="M93" s="65" t="s">
        <v>2</v>
      </c>
      <c r="N93" s="65">
        <v>6</v>
      </c>
      <c r="O93" s="65" t="s">
        <v>6</v>
      </c>
      <c r="P93" s="65">
        <v>10</v>
      </c>
      <c r="Q93" s="65" t="s">
        <v>6</v>
      </c>
      <c r="R93" s="65">
        <v>31</v>
      </c>
      <c r="S93" s="65" t="s">
        <v>6</v>
      </c>
      <c r="T93" s="65">
        <v>10</v>
      </c>
      <c r="U93" s="65" t="s">
        <v>6</v>
      </c>
      <c r="V93" s="65">
        <v>10</v>
      </c>
      <c r="W93" s="65" t="s">
        <v>6</v>
      </c>
      <c r="X93" s="65">
        <v>10</v>
      </c>
    </row>
    <row r="94" spans="1:24" ht="19.5" customHeight="1">
      <c r="A94" s="64">
        <v>83</v>
      </c>
      <c r="B94" s="65" t="s">
        <v>172</v>
      </c>
      <c r="C94" s="65" t="s">
        <v>2</v>
      </c>
      <c r="D94" s="65">
        <v>75</v>
      </c>
      <c r="E94" s="65" t="s">
        <v>4</v>
      </c>
      <c r="F94" s="65">
        <v>5</v>
      </c>
      <c r="G94" s="65" t="s">
        <v>3</v>
      </c>
      <c r="H94" s="65">
        <v>31</v>
      </c>
      <c r="I94" s="65" t="s">
        <v>4</v>
      </c>
      <c r="J94" s="65">
        <v>28</v>
      </c>
      <c r="K94" s="65" t="s">
        <v>2</v>
      </c>
      <c r="L94" s="65">
        <v>29</v>
      </c>
      <c r="M94" s="65" t="s">
        <v>2</v>
      </c>
      <c r="N94" s="65">
        <v>6</v>
      </c>
      <c r="O94" s="65" t="s">
        <v>6</v>
      </c>
      <c r="P94" s="65">
        <v>10</v>
      </c>
      <c r="Q94" s="65" t="s">
        <v>1</v>
      </c>
      <c r="R94" s="65">
        <v>32</v>
      </c>
      <c r="S94" s="65" t="s">
        <v>6</v>
      </c>
      <c r="T94" s="65">
        <v>10</v>
      </c>
      <c r="U94" s="65" t="s">
        <v>6</v>
      </c>
      <c r="V94" s="65">
        <v>10</v>
      </c>
      <c r="W94" s="65" t="s">
        <v>6</v>
      </c>
      <c r="X94" s="65">
        <v>10</v>
      </c>
    </row>
    <row r="95" spans="1:24" ht="19.5" customHeight="1">
      <c r="A95" s="64">
        <v>84</v>
      </c>
      <c r="B95" s="65" t="s">
        <v>173</v>
      </c>
      <c r="C95" s="65" t="s">
        <v>1</v>
      </c>
      <c r="D95" s="65">
        <v>78</v>
      </c>
      <c r="E95" s="65" t="s">
        <v>4</v>
      </c>
      <c r="F95" s="65">
        <v>5</v>
      </c>
      <c r="G95" s="65" t="s">
        <v>1</v>
      </c>
      <c r="H95" s="65">
        <v>32</v>
      </c>
      <c r="I95" s="65" t="s">
        <v>2</v>
      </c>
      <c r="J95" s="65">
        <v>29</v>
      </c>
      <c r="K95" s="65" t="s">
        <v>5</v>
      </c>
      <c r="L95" s="65">
        <v>30</v>
      </c>
      <c r="M95" s="65" t="s">
        <v>2</v>
      </c>
      <c r="N95" s="65">
        <v>6</v>
      </c>
      <c r="O95" s="65" t="s">
        <v>6</v>
      </c>
      <c r="P95" s="65">
        <v>10</v>
      </c>
      <c r="Q95" s="65" t="s">
        <v>6</v>
      </c>
      <c r="R95" s="65">
        <v>33</v>
      </c>
      <c r="S95" s="65" t="s">
        <v>6</v>
      </c>
      <c r="T95" s="65">
        <v>10</v>
      </c>
      <c r="U95" s="65" t="s">
        <v>6</v>
      </c>
      <c r="V95" s="65">
        <v>10</v>
      </c>
      <c r="W95" s="65" t="s">
        <v>6</v>
      </c>
      <c r="X95" s="65">
        <v>10</v>
      </c>
    </row>
    <row r="96" spans="1:24" ht="19.5" customHeight="1">
      <c r="A96" s="64">
        <v>85</v>
      </c>
      <c r="B96" s="65" t="s">
        <v>174</v>
      </c>
      <c r="C96" s="65" t="s">
        <v>2</v>
      </c>
      <c r="D96" s="65">
        <v>81</v>
      </c>
      <c r="E96" s="65" t="s">
        <v>4</v>
      </c>
      <c r="F96" s="65">
        <v>5</v>
      </c>
      <c r="G96" s="65" t="s">
        <v>3</v>
      </c>
      <c r="H96" s="65">
        <v>33</v>
      </c>
      <c r="I96" s="65" t="s">
        <v>4</v>
      </c>
      <c r="J96" s="65">
        <v>30</v>
      </c>
      <c r="K96" s="65" t="s">
        <v>2</v>
      </c>
      <c r="L96" s="65">
        <v>31</v>
      </c>
      <c r="M96" s="65" t="s">
        <v>2</v>
      </c>
      <c r="N96" s="65">
        <v>6</v>
      </c>
      <c r="O96" s="65" t="s">
        <v>6</v>
      </c>
      <c r="P96" s="65">
        <v>10</v>
      </c>
      <c r="Q96" s="65" t="s">
        <v>1</v>
      </c>
      <c r="R96" s="65">
        <v>34</v>
      </c>
      <c r="S96" s="65" t="s">
        <v>6</v>
      </c>
      <c r="T96" s="65">
        <v>10</v>
      </c>
      <c r="U96" s="65" t="s">
        <v>6</v>
      </c>
      <c r="V96" s="65">
        <v>10</v>
      </c>
      <c r="W96" s="65" t="s">
        <v>6</v>
      </c>
      <c r="X96" s="65">
        <v>10</v>
      </c>
    </row>
  </sheetData>
  <sheetProtection password="BB93" sheet="1" selectLockedCells="1" autoFilter="0"/>
  <mergeCells count="194">
    <mergeCell ref="AQ41:AR41"/>
    <mergeCell ref="AS41:AT41"/>
    <mergeCell ref="AE40:AE41"/>
    <mergeCell ref="AF40:AF41"/>
    <mergeCell ref="AI41:AJ41"/>
    <mergeCell ref="AK41:AL41"/>
    <mergeCell ref="Z40:Z41"/>
    <mergeCell ref="AB40:AB41"/>
    <mergeCell ref="AC40:AC41"/>
    <mergeCell ref="AD40:AD41"/>
    <mergeCell ref="AM41:AN41"/>
    <mergeCell ref="AO41:AP41"/>
    <mergeCell ref="AS38:AT38"/>
    <mergeCell ref="AK38:AL38"/>
    <mergeCell ref="AM38:AN38"/>
    <mergeCell ref="AO38:AP38"/>
    <mergeCell ref="AQ38:AR38"/>
    <mergeCell ref="Z36:AT36"/>
    <mergeCell ref="AB37:AB38"/>
    <mergeCell ref="AS35:AT35"/>
    <mergeCell ref="U6:V6"/>
    <mergeCell ref="Z34:Z35"/>
    <mergeCell ref="AO32:AP32"/>
    <mergeCell ref="AQ32:AR32"/>
    <mergeCell ref="AS32:AT32"/>
    <mergeCell ref="Z23:AT23"/>
    <mergeCell ref="AB27:AB28"/>
    <mergeCell ref="AM35:AN35"/>
    <mergeCell ref="AF34:AF35"/>
    <mergeCell ref="AD37:AD38"/>
    <mergeCell ref="AE37:AE38"/>
    <mergeCell ref="AF37:AF38"/>
    <mergeCell ref="AC37:AC38"/>
    <mergeCell ref="AO35:AP35"/>
    <mergeCell ref="AQ35:AR35"/>
    <mergeCell ref="AI38:AJ38"/>
    <mergeCell ref="Z37:Z38"/>
    <mergeCell ref="AI35:AJ35"/>
    <mergeCell ref="AK35:AL35"/>
    <mergeCell ref="AM32:AN32"/>
    <mergeCell ref="AI32:AJ32"/>
    <mergeCell ref="AK32:AL32"/>
    <mergeCell ref="Z33:AT33"/>
    <mergeCell ref="AB34:AB35"/>
    <mergeCell ref="AC34:AC35"/>
    <mergeCell ref="AD34:AD35"/>
    <mergeCell ref="AS28:AT28"/>
    <mergeCell ref="AO28:AP28"/>
    <mergeCell ref="AD27:AD28"/>
    <mergeCell ref="AE27:AE28"/>
    <mergeCell ref="AI28:AJ28"/>
    <mergeCell ref="AK28:AL28"/>
    <mergeCell ref="AF27:AF28"/>
    <mergeCell ref="AS22:AT22"/>
    <mergeCell ref="AQ16:AR16"/>
    <mergeCell ref="AS16:AT16"/>
    <mergeCell ref="AI16:AJ16"/>
    <mergeCell ref="AQ19:AR19"/>
    <mergeCell ref="AO22:AP22"/>
    <mergeCell ref="AQ22:AR22"/>
    <mergeCell ref="AO19:AP19"/>
    <mergeCell ref="Z31:Z32"/>
    <mergeCell ref="AS25:AT25"/>
    <mergeCell ref="AF31:AF32"/>
    <mergeCell ref="AK25:AL25"/>
    <mergeCell ref="Z24:Z25"/>
    <mergeCell ref="AQ28:AR28"/>
    <mergeCell ref="AM28:AN28"/>
    <mergeCell ref="AF24:AF25"/>
    <mergeCell ref="AM25:AN25"/>
    <mergeCell ref="AB24:AB25"/>
    <mergeCell ref="AK22:AL22"/>
    <mergeCell ref="AI22:AJ22"/>
    <mergeCell ref="AD21:AD22"/>
    <mergeCell ref="AD24:AD25"/>
    <mergeCell ref="AI25:AJ25"/>
    <mergeCell ref="AM19:AN19"/>
    <mergeCell ref="AK19:AL19"/>
    <mergeCell ref="AE24:AE25"/>
    <mergeCell ref="AM22:AN22"/>
    <mergeCell ref="Z20:AT20"/>
    <mergeCell ref="AC31:AC32"/>
    <mergeCell ref="AD31:AD32"/>
    <mergeCell ref="AE31:AE32"/>
    <mergeCell ref="AC21:AC22"/>
    <mergeCell ref="AF18:AF19"/>
    <mergeCell ref="AI19:AJ19"/>
    <mergeCell ref="AC18:AC19"/>
    <mergeCell ref="AE34:AE35"/>
    <mergeCell ref="Z26:AT26"/>
    <mergeCell ref="Z21:Z22"/>
    <mergeCell ref="AB21:AB22"/>
    <mergeCell ref="AB31:AB32"/>
    <mergeCell ref="Z30:AA30"/>
    <mergeCell ref="AF21:AF22"/>
    <mergeCell ref="AE21:AE22"/>
    <mergeCell ref="AO25:AP25"/>
    <mergeCell ref="AC24:AC25"/>
    <mergeCell ref="AB18:AB19"/>
    <mergeCell ref="G6:H6"/>
    <mergeCell ref="I6:J6"/>
    <mergeCell ref="K6:L6"/>
    <mergeCell ref="Z17:AT17"/>
    <mergeCell ref="AB15:AB16"/>
    <mergeCell ref="AM16:AN16"/>
    <mergeCell ref="AB12:AB13"/>
    <mergeCell ref="AM13:AN13"/>
    <mergeCell ref="AK13:AL13"/>
    <mergeCell ref="AF12:AF13"/>
    <mergeCell ref="AE15:AE16"/>
    <mergeCell ref="AO16:AP16"/>
    <mergeCell ref="AK16:AL16"/>
    <mergeCell ref="AO13:AP13"/>
    <mergeCell ref="AF15:AF16"/>
    <mergeCell ref="B5:B8"/>
    <mergeCell ref="A5:A8"/>
    <mergeCell ref="AE12:AE13"/>
    <mergeCell ref="AC9:AC11"/>
    <mergeCell ref="AC12:AC13"/>
    <mergeCell ref="AB9:AB11"/>
    <mergeCell ref="E6:F6"/>
    <mergeCell ref="Z7:AT7"/>
    <mergeCell ref="AE9:AE11"/>
    <mergeCell ref="AQ13:AR13"/>
    <mergeCell ref="AL60:AM60"/>
    <mergeCell ref="AD9:AD11"/>
    <mergeCell ref="AI11:AJ11"/>
    <mergeCell ref="Z45:AA45"/>
    <mergeCell ref="Z9:Z11"/>
    <mergeCell ref="AM11:AN11"/>
    <mergeCell ref="Z14:AT14"/>
    <mergeCell ref="AS13:AT13"/>
    <mergeCell ref="AI13:AJ13"/>
    <mergeCell ref="AD15:AD16"/>
    <mergeCell ref="Z15:Z16"/>
    <mergeCell ref="AC15:AC16"/>
    <mergeCell ref="Z60:AA60"/>
    <mergeCell ref="AD60:AE60"/>
    <mergeCell ref="Z18:Z19"/>
    <mergeCell ref="AD18:AD19"/>
    <mergeCell ref="AE18:AE19"/>
    <mergeCell ref="Z27:Z28"/>
    <mergeCell ref="AC27:AC28"/>
    <mergeCell ref="Z29:AT29"/>
    <mergeCell ref="AA9:AA11"/>
    <mergeCell ref="AH9:AH11"/>
    <mergeCell ref="AO11:AP11"/>
    <mergeCell ref="C5:D5"/>
    <mergeCell ref="C6:D6"/>
    <mergeCell ref="AI9:AT9"/>
    <mergeCell ref="AS11:AT11"/>
    <mergeCell ref="S5:T5"/>
    <mergeCell ref="S6:T6"/>
    <mergeCell ref="U5:V5"/>
    <mergeCell ref="Z6:AT6"/>
    <mergeCell ref="Z12:Z13"/>
    <mergeCell ref="AD12:AD13"/>
    <mergeCell ref="E5:F5"/>
    <mergeCell ref="M5:N5"/>
    <mergeCell ref="O5:P5"/>
    <mergeCell ref="Q5:R5"/>
    <mergeCell ref="W6:X6"/>
    <mergeCell ref="Z4:AT5"/>
    <mergeCell ref="AF9:AF11"/>
    <mergeCell ref="W5:X5"/>
    <mergeCell ref="AR60:AT60"/>
    <mergeCell ref="AO1:AP1"/>
    <mergeCell ref="AQ1:AQ2"/>
    <mergeCell ref="AR2:AS2"/>
    <mergeCell ref="AR1:AT1"/>
    <mergeCell ref="AQ25:AR25"/>
    <mergeCell ref="AQ11:AR11"/>
    <mergeCell ref="Z8:AT8"/>
    <mergeCell ref="AK11:AL11"/>
    <mergeCell ref="AI44:AJ44"/>
    <mergeCell ref="AK44:AL44"/>
    <mergeCell ref="AS19:AT19"/>
    <mergeCell ref="G5:H5"/>
    <mergeCell ref="I5:J5"/>
    <mergeCell ref="K5:L5"/>
    <mergeCell ref="AG9:AG11"/>
    <mergeCell ref="M6:N6"/>
    <mergeCell ref="O6:P6"/>
    <mergeCell ref="Q6:R6"/>
    <mergeCell ref="AM44:AN44"/>
    <mergeCell ref="AO44:AP44"/>
    <mergeCell ref="AQ44:AR44"/>
    <mergeCell ref="AS44:AT44"/>
    <mergeCell ref="Z43:Z44"/>
    <mergeCell ref="AB43:AB44"/>
    <mergeCell ref="AC43:AC44"/>
    <mergeCell ref="AD43:AD44"/>
    <mergeCell ref="AE43:AE44"/>
    <mergeCell ref="AF43:AF44"/>
  </mergeCells>
  <conditionalFormatting sqref="O9:O96 E9:E96 G9:G96 I9:I96 K9:K96 M9:M96 Q9:Q96 C9:C96 S9:S96 U9:U96">
    <cfRule type="cellIs" priority="2" dxfId="1" operator="equal" stopIfTrue="1">
      <formula>"F"</formula>
    </cfRule>
  </conditionalFormatting>
  <conditionalFormatting sqref="D9:D96 R9:R96 P9:P96 F9:F96 H9:H96 J9:J96 L9:L96 N9:N96 T9:T96 V9:X96">
    <cfRule type="cellIs" priority="3" dxfId="1" operator="equal" stopIfTrue="1">
      <formula>0</formula>
    </cfRule>
  </conditionalFormatting>
  <conditionalFormatting sqref="W9:W96">
    <cfRule type="cellIs" priority="1" dxfId="1" operator="equal" stopIfTrue="1">
      <formula>"F"</formula>
    </cfRule>
  </conditionalFormatting>
  <printOptions horizontalCentered="1"/>
  <pageMargins left="0.5" right="0.5" top="0.75" bottom="0.75" header="0.5" footer="0.5"/>
  <pageSetup horizontalDpi="300" verticalDpi="3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8</v>
      </c>
      <c r="B12" s="34">
        <f>'II IT-A'!AA34</f>
        <v>13319</v>
      </c>
      <c r="C12" s="153" t="str">
        <f>'II IT-A'!$AB$34</f>
        <v>G Deepthi[Physics]</v>
      </c>
      <c r="D12" s="151">
        <f>'II IT-A'!$AC$34</f>
        <v>88</v>
      </c>
      <c r="E12" s="151">
        <f>'II IT-A'!$AD$34</f>
        <v>0</v>
      </c>
      <c r="F12" s="157">
        <f>'II IT-A'!$AE$34</f>
        <v>88</v>
      </c>
      <c r="G12" s="157">
        <f>'II IT-A'!$AF$34</f>
        <v>0</v>
      </c>
      <c r="H12" s="33">
        <f>'II IT-A'!AG34</f>
        <v>88</v>
      </c>
      <c r="I12" s="33">
        <f>'II IT-A'!AH34</f>
        <v>0</v>
      </c>
      <c r="J12" s="35">
        <f>'II IT-A'!AI34</f>
        <v>39</v>
      </c>
      <c r="K12" s="35">
        <f>'II IT-A'!AJ34</f>
        <v>28</v>
      </c>
      <c r="L12" s="35">
        <f>'II IT-A'!AK34</f>
        <v>45</v>
      </c>
      <c r="M12" s="35">
        <f>'II IT-A'!AL34</f>
        <v>32</v>
      </c>
      <c r="N12" s="35">
        <f>'II IT-A'!AM34</f>
        <v>2</v>
      </c>
      <c r="O12" s="35">
        <f>'II IT-A'!AN34</f>
        <v>2</v>
      </c>
      <c r="P12" s="35">
        <f>'II IT-A'!AO34</f>
        <v>2</v>
      </c>
      <c r="Q12" s="35">
        <f>'II IT-A'!AP34</f>
        <v>2</v>
      </c>
      <c r="R12" s="35">
        <f>'II IT-A'!AQ34</f>
        <v>0</v>
      </c>
      <c r="S12" s="35">
        <f>'II IT-A'!AR34</f>
        <v>0</v>
      </c>
      <c r="T12" s="35">
        <f>'II IT-A'!AS34</f>
        <v>0</v>
      </c>
      <c r="U12" s="35">
        <f>'II IT-A'!AT34</f>
        <v>0</v>
      </c>
      <c r="W12" s="36">
        <f>J12+L12+N12+P12+R12+T12</f>
        <v>88</v>
      </c>
      <c r="X12" s="36">
        <f>K12+M12+O12+Q12+S12+U12</f>
        <v>64</v>
      </c>
    </row>
    <row r="13" spans="1:24" ht="19.5" customHeight="1" thickBot="1">
      <c r="A13" s="152"/>
      <c r="B13" s="37" t="str">
        <f>'II IT-A'!AA35</f>
        <v>IT WORKSHOP</v>
      </c>
      <c r="C13" s="154"/>
      <c r="D13" s="152"/>
      <c r="E13" s="152"/>
      <c r="F13" s="158"/>
      <c r="G13" s="158"/>
      <c r="H13" s="38">
        <f>'II IT-A'!AG35</f>
        <v>100</v>
      </c>
      <c r="I13" s="38">
        <f>'II IT-A'!AH35</f>
        <v>0</v>
      </c>
      <c r="J13" s="141">
        <f>'II IT-A'!$AI$35</f>
        <v>44.31818181818182</v>
      </c>
      <c r="K13" s="141"/>
      <c r="L13" s="141">
        <f>'II IT-A'!$AK$35</f>
        <v>51.13636363636363</v>
      </c>
      <c r="M13" s="141"/>
      <c r="N13" s="141">
        <f>'II IT-A'!$AM$35</f>
        <v>2.272727272727273</v>
      </c>
      <c r="O13" s="141"/>
      <c r="P13" s="141">
        <f>'II IT-A'!$AO$35</f>
        <v>2.272727272727273</v>
      </c>
      <c r="Q13" s="141"/>
      <c r="R13" s="141">
        <f>'II IT-A'!$AQ$35</f>
        <v>0</v>
      </c>
      <c r="S13" s="141"/>
      <c r="T13" s="141">
        <f>'II IT-A'!$AS$35</f>
        <v>0</v>
      </c>
      <c r="U13" s="141"/>
      <c r="W13" s="36">
        <f>J13+L13+N13+P13+R13+T13</f>
        <v>99.99999999999999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8</v>
      </c>
      <c r="B12" s="34">
        <f>'II IT-A'!$AA$37</f>
        <v>13328</v>
      </c>
      <c r="C12" s="153" t="str">
        <f>'II IT-A'!$AB$37</f>
        <v>dd</v>
      </c>
      <c r="D12" s="151">
        <f>'II IT-A'!$AC$37</f>
        <v>88</v>
      </c>
      <c r="E12" s="151">
        <f>'II IT-A'!$AD$37</f>
        <v>0</v>
      </c>
      <c r="F12" s="157">
        <f>'II IT-A'!$AE$37</f>
        <v>88</v>
      </c>
      <c r="G12" s="157">
        <f>'II IT-A'!$AF$37</f>
        <v>0</v>
      </c>
      <c r="H12" s="63">
        <f>'II IT-A'!$AG$37</f>
        <v>88</v>
      </c>
      <c r="I12" s="63">
        <f>'II IT-A'!$AH$37</f>
        <v>0</v>
      </c>
      <c r="J12" s="35">
        <f>'II IT-A'!AI37</f>
        <v>76</v>
      </c>
      <c r="K12" s="35">
        <f>'II IT-A'!AJ37</f>
        <v>0</v>
      </c>
      <c r="L12" s="35">
        <f>'II IT-A'!AK37</f>
        <v>11</v>
      </c>
      <c r="M12" s="35">
        <f>'II IT-A'!AL37</f>
        <v>0</v>
      </c>
      <c r="N12" s="35">
        <f>'II IT-A'!AM37</f>
        <v>1</v>
      </c>
      <c r="O12" s="35">
        <f>'II IT-A'!AN37</f>
        <v>0</v>
      </c>
      <c r="P12" s="35">
        <f>'II IT-A'!AO37</f>
        <v>0</v>
      </c>
      <c r="Q12" s="35">
        <f>'II IT-A'!AP37</f>
        <v>0</v>
      </c>
      <c r="R12" s="35">
        <f>'II IT-A'!AQ37</f>
        <v>0</v>
      </c>
      <c r="S12" s="35">
        <f>'II IT-A'!AR37</f>
        <v>0</v>
      </c>
      <c r="T12" s="35">
        <f>'II IT-A'!AS37</f>
        <v>0</v>
      </c>
      <c r="U12" s="35">
        <f>'II IT-A'!AT37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IT-A'!$AA$38</f>
        <v>OOPT JAVA</v>
      </c>
      <c r="C13" s="154"/>
      <c r="D13" s="152"/>
      <c r="E13" s="152"/>
      <c r="F13" s="158"/>
      <c r="G13" s="158"/>
      <c r="H13" s="38">
        <f>'II IT-A'!$AG$38</f>
        <v>100</v>
      </c>
      <c r="I13" s="38">
        <f>'II IT-A'!$AH$38</f>
        <v>0</v>
      </c>
      <c r="J13" s="141">
        <f>'II IT-A'!AI38</f>
        <v>86.36363636363636</v>
      </c>
      <c r="K13" s="141"/>
      <c r="L13" s="141">
        <f>'II IT-A'!AK38</f>
        <v>12.5</v>
      </c>
      <c r="M13" s="141"/>
      <c r="N13" s="141">
        <f>'II IT-A'!AM38</f>
        <v>1.1363636363636365</v>
      </c>
      <c r="O13" s="141"/>
      <c r="P13" s="141">
        <f>'II IT-A'!AO38</f>
        <v>0</v>
      </c>
      <c r="Q13" s="141"/>
      <c r="R13" s="141">
        <f>'II IT-A'!AQ38</f>
        <v>0</v>
      </c>
      <c r="S13" s="141"/>
      <c r="T13" s="141">
        <f>'II IT-A'!AS38</f>
        <v>0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Q44:U44"/>
    <mergeCell ref="L40:P40"/>
    <mergeCell ref="Q40:U40"/>
    <mergeCell ref="L41:P41"/>
    <mergeCell ref="Q41:U41"/>
    <mergeCell ref="L42:P42"/>
    <mergeCell ref="L44:P44"/>
    <mergeCell ref="L43:P43"/>
    <mergeCell ref="L38:P38"/>
    <mergeCell ref="L32:P32"/>
    <mergeCell ref="N11:O11"/>
    <mergeCell ref="L26:P26"/>
    <mergeCell ref="N13:O13"/>
    <mergeCell ref="L27:P27"/>
    <mergeCell ref="P11:Q11"/>
    <mergeCell ref="Q38:U38"/>
    <mergeCell ref="L36:P36"/>
    <mergeCell ref="Q36:U36"/>
    <mergeCell ref="A9:A11"/>
    <mergeCell ref="L39:P39"/>
    <mergeCell ref="Q39:U39"/>
    <mergeCell ref="B9:B11"/>
    <mergeCell ref="E9:E11"/>
    <mergeCell ref="L35:P35"/>
    <mergeCell ref="Q35:U35"/>
    <mergeCell ref="C9:C11"/>
    <mergeCell ref="F9:F11"/>
    <mergeCell ref="C12:C13"/>
    <mergeCell ref="R11:S11"/>
    <mergeCell ref="L34:P34"/>
    <mergeCell ref="Q34:U34"/>
    <mergeCell ref="L33:P33"/>
    <mergeCell ref="L31:P31"/>
    <mergeCell ref="Q31:U31"/>
    <mergeCell ref="Q33:U33"/>
    <mergeCell ref="Q32:U32"/>
    <mergeCell ref="Q26:U26"/>
    <mergeCell ref="L20:P20"/>
    <mergeCell ref="L37:P37"/>
    <mergeCell ref="Q37:U37"/>
    <mergeCell ref="L16:P17"/>
    <mergeCell ref="Q16:U17"/>
    <mergeCell ref="Q30:U30"/>
    <mergeCell ref="L29:P29"/>
    <mergeCell ref="Q29:U29"/>
    <mergeCell ref="L28:P28"/>
    <mergeCell ref="Q28:U28"/>
    <mergeCell ref="Q18:U18"/>
    <mergeCell ref="A16:A17"/>
    <mergeCell ref="L19:P19"/>
    <mergeCell ref="Q19:U19"/>
    <mergeCell ref="D16:F16"/>
    <mergeCell ref="C16:C17"/>
    <mergeCell ref="L18:P18"/>
    <mergeCell ref="B16:B17"/>
    <mergeCell ref="G16:K16"/>
    <mergeCell ref="L30:P30"/>
    <mergeCell ref="Q27:U27"/>
    <mergeCell ref="L24:P24"/>
    <mergeCell ref="L21:P21"/>
    <mergeCell ref="Q21:U21"/>
    <mergeCell ref="Q20:U20"/>
    <mergeCell ref="Q45:U45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L11:M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F4">
      <selection activeCell="L18" sqref="L18:P18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f>'II IT-A'!$Z$40</f>
        <v>10</v>
      </c>
      <c r="B12" s="34">
        <f>'II IT-A'!$AA$40</f>
        <v>13329</v>
      </c>
      <c r="C12" s="153" t="str">
        <f>'II IT-A'!$AB$40</f>
        <v>ddd</v>
      </c>
      <c r="D12" s="151">
        <f>'II IT-A'!$AC$40</f>
        <v>88</v>
      </c>
      <c r="E12" s="151">
        <f>'II IT-A'!$AD$40</f>
        <v>0</v>
      </c>
      <c r="F12" s="157">
        <f>'II IT-A'!$AE$40</f>
        <v>88</v>
      </c>
      <c r="G12" s="157">
        <f>'II IT-A'!$AF$40</f>
        <v>0</v>
      </c>
      <c r="H12" s="63">
        <f>'II IT-A'!AG40</f>
        <v>88</v>
      </c>
      <c r="I12" s="63">
        <f>'II IT-A'!AH40</f>
        <v>0</v>
      </c>
      <c r="J12" s="66">
        <f>'II IT-A'!AI40</f>
        <v>75</v>
      </c>
      <c r="K12" s="66">
        <f>'II IT-A'!AJ40</f>
        <v>0</v>
      </c>
      <c r="L12" s="66">
        <f>'II IT-A'!AK40</f>
        <v>12</v>
      </c>
      <c r="M12" s="66">
        <f>'II IT-A'!AL40</f>
        <v>0</v>
      </c>
      <c r="N12" s="66">
        <f>'II IT-A'!AM40</f>
        <v>1</v>
      </c>
      <c r="O12" s="66">
        <f>'II IT-A'!AN40</f>
        <v>0</v>
      </c>
      <c r="P12" s="66">
        <f>'II IT-A'!AO40</f>
        <v>0</v>
      </c>
      <c r="Q12" s="66">
        <f>'II IT-A'!AP40</f>
        <v>0</v>
      </c>
      <c r="R12" s="66">
        <f>'II IT-A'!AQ40</f>
        <v>0</v>
      </c>
      <c r="S12" s="66">
        <f>'II IT-A'!AR40</f>
        <v>0</v>
      </c>
      <c r="T12" s="66">
        <f>'II IT-A'!AS40</f>
        <v>0</v>
      </c>
      <c r="U12" s="66">
        <f>'II IT-A'!AT40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IT-A'!$AA$41</f>
        <v>f</v>
      </c>
      <c r="C13" s="154"/>
      <c r="D13" s="152"/>
      <c r="E13" s="152"/>
      <c r="F13" s="158"/>
      <c r="G13" s="158"/>
      <c r="H13" s="38">
        <f>'II IT-A'!AG41</f>
        <v>100</v>
      </c>
      <c r="I13" s="38">
        <f>'II IT-A'!AH41</f>
        <v>0</v>
      </c>
      <c r="J13" s="141">
        <f>'II IT-A'!AI41</f>
        <v>85.22727272727273</v>
      </c>
      <c r="K13" s="141"/>
      <c r="L13" s="141">
        <f>'II IT-A'!AK41</f>
        <v>13.636363636363635</v>
      </c>
      <c r="M13" s="141"/>
      <c r="N13" s="141">
        <f>'II IT-A'!AM41</f>
        <v>1.1363636363636365</v>
      </c>
      <c r="O13" s="141"/>
      <c r="P13" s="141">
        <f>'II IT-A'!AO41</f>
        <v>0</v>
      </c>
      <c r="Q13" s="141"/>
      <c r="R13" s="141">
        <f>'II IT-A'!AQ41</f>
        <v>0</v>
      </c>
      <c r="S13" s="141"/>
      <c r="T13" s="141">
        <f>'II IT-A'!AS41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A9:A11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1:P31"/>
    <mergeCell ref="Q45:U45"/>
    <mergeCell ref="Q29:U29"/>
    <mergeCell ref="L30:P30"/>
    <mergeCell ref="Q27:U27"/>
    <mergeCell ref="Q30:U30"/>
    <mergeCell ref="L29:P29"/>
    <mergeCell ref="Q32:U32"/>
    <mergeCell ref="Q38:U38"/>
    <mergeCell ref="L36:P36"/>
    <mergeCell ref="Q36:U36"/>
    <mergeCell ref="A16:A17"/>
    <mergeCell ref="L19:P19"/>
    <mergeCell ref="Q19:U19"/>
    <mergeCell ref="D16:F16"/>
    <mergeCell ref="C16:C17"/>
    <mergeCell ref="L18:P18"/>
    <mergeCell ref="B16:B17"/>
    <mergeCell ref="G16:K16"/>
    <mergeCell ref="Q16:U17"/>
    <mergeCell ref="Q18:U18"/>
    <mergeCell ref="L28:P28"/>
    <mergeCell ref="Q28:U28"/>
    <mergeCell ref="P11:Q11"/>
    <mergeCell ref="R11:S11"/>
    <mergeCell ref="Q26:U26"/>
    <mergeCell ref="L16:P17"/>
    <mergeCell ref="L20:P20"/>
    <mergeCell ref="Q20:U20"/>
    <mergeCell ref="Q21:U21"/>
    <mergeCell ref="L39:P39"/>
    <mergeCell ref="Q39:U39"/>
    <mergeCell ref="L38:P38"/>
    <mergeCell ref="L37:P37"/>
    <mergeCell ref="Q37:U37"/>
    <mergeCell ref="L34:P34"/>
    <mergeCell ref="Q34:U34"/>
    <mergeCell ref="L35:P35"/>
    <mergeCell ref="Q35:U35"/>
    <mergeCell ref="C9:C11"/>
    <mergeCell ref="F9:F11"/>
    <mergeCell ref="C12:C13"/>
    <mergeCell ref="L33:P33"/>
    <mergeCell ref="L32:P32"/>
    <mergeCell ref="N11:O11"/>
    <mergeCell ref="Q31:U31"/>
    <mergeCell ref="Q33:U33"/>
    <mergeCell ref="L26:P26"/>
    <mergeCell ref="N13:O13"/>
    <mergeCell ref="L27:P27"/>
    <mergeCell ref="L21:P21"/>
    <mergeCell ref="L24:P24"/>
    <mergeCell ref="B9:B11"/>
    <mergeCell ref="E9:E11"/>
    <mergeCell ref="L11:M11"/>
    <mergeCell ref="Q44:U44"/>
    <mergeCell ref="L40:P40"/>
    <mergeCell ref="Q40:U40"/>
    <mergeCell ref="L41:P41"/>
    <mergeCell ref="Q41:U41"/>
    <mergeCell ref="L42:P42"/>
    <mergeCell ref="L44:P44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F4">
      <selection activeCell="P13" sqref="P13:Q13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f>'II IT-A'!$Z$43</f>
        <v>11</v>
      </c>
      <c r="B12" s="34">
        <f>'II IT-A'!$AA$43</f>
        <v>13330</v>
      </c>
      <c r="C12" s="153" t="str">
        <f>'II IT-A'!$AB$43</f>
        <v>ffs</v>
      </c>
      <c r="D12" s="151">
        <f>'II IT-A'!AC43</f>
        <v>88</v>
      </c>
      <c r="E12" s="151">
        <f>'II IT-A'!$AD$43</f>
        <v>0</v>
      </c>
      <c r="F12" s="157">
        <f>'II IT-A'!$AE$43</f>
        <v>88</v>
      </c>
      <c r="G12" s="157">
        <f>'II IT-A'!$AF$43</f>
        <v>0</v>
      </c>
      <c r="H12" s="63">
        <f>'II IT-A'!AG43</f>
        <v>88</v>
      </c>
      <c r="I12" s="63">
        <f>'II IT-A'!AH43</f>
        <v>0</v>
      </c>
      <c r="J12" s="66">
        <f>'II IT-A'!AI43</f>
        <v>75</v>
      </c>
      <c r="K12" s="66">
        <f>'II IT-A'!AJ43</f>
        <v>0</v>
      </c>
      <c r="L12" s="66">
        <f>'II IT-A'!AK43</f>
        <v>12</v>
      </c>
      <c r="M12" s="66">
        <f>'II IT-A'!AL43</f>
        <v>0</v>
      </c>
      <c r="N12" s="66">
        <f>'II IT-A'!AM43</f>
        <v>1</v>
      </c>
      <c r="O12" s="66">
        <f>'II IT-A'!AN43</f>
        <v>0</v>
      </c>
      <c r="P12" s="66">
        <f>'II IT-A'!AO43</f>
        <v>0</v>
      </c>
      <c r="Q12" s="66">
        <f>'II IT-A'!AP43</f>
        <v>0</v>
      </c>
      <c r="R12" s="66">
        <f>'II IT-A'!AQ43</f>
        <v>0</v>
      </c>
      <c r="S12" s="66">
        <f>'II IT-A'!AR43</f>
        <v>0</v>
      </c>
      <c r="T12" s="66">
        <f>'II IT-A'!AS43</f>
        <v>0</v>
      </c>
      <c r="U12" s="66">
        <f>'II IT-A'!AT43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IT-A'!$AA$44</f>
        <v>f</v>
      </c>
      <c r="C13" s="154"/>
      <c r="D13" s="152"/>
      <c r="E13" s="152"/>
      <c r="F13" s="158"/>
      <c r="G13" s="158"/>
      <c r="H13" s="38">
        <f>'II IT-A'!AG44</f>
        <v>100</v>
      </c>
      <c r="I13" s="38">
        <f>'II IT-A'!AH44</f>
        <v>0</v>
      </c>
      <c r="J13" s="141">
        <f>'II IT-A'!AI44</f>
        <v>85.22727272727273</v>
      </c>
      <c r="K13" s="141"/>
      <c r="L13" s="141">
        <f>'II IT-A'!AK44</f>
        <v>13.636363636363635</v>
      </c>
      <c r="M13" s="141"/>
      <c r="N13" s="141">
        <f>'II IT-A'!AM44</f>
        <v>1.1363636363636365</v>
      </c>
      <c r="O13" s="141"/>
      <c r="P13" s="141">
        <f>'II IT-A'!AO44</f>
        <v>0</v>
      </c>
      <c r="Q13" s="141"/>
      <c r="R13" s="141">
        <f>'II IT-A'!AQ44</f>
        <v>0</v>
      </c>
      <c r="S13" s="141"/>
      <c r="T13" s="141">
        <f>'II IT-A'!AS44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C9:C11"/>
    <mergeCell ref="D9:D11"/>
    <mergeCell ref="R11:S11"/>
    <mergeCell ref="T11:U11"/>
    <mergeCell ref="A4:U5"/>
    <mergeCell ref="A6:U6"/>
    <mergeCell ref="A7:U7"/>
    <mergeCell ref="A8:U8"/>
    <mergeCell ref="E9:E11"/>
    <mergeCell ref="F9:F11"/>
    <mergeCell ref="A9:A11"/>
    <mergeCell ref="B9:B11"/>
    <mergeCell ref="J13:K13"/>
    <mergeCell ref="L13:M13"/>
    <mergeCell ref="G9:G11"/>
    <mergeCell ref="H9:H11"/>
    <mergeCell ref="I9:I11"/>
    <mergeCell ref="J9:U9"/>
    <mergeCell ref="J11:K11"/>
    <mergeCell ref="L11:M11"/>
    <mergeCell ref="N11:O11"/>
    <mergeCell ref="P11:Q11"/>
    <mergeCell ref="A12:A13"/>
    <mergeCell ref="C12:C13"/>
    <mergeCell ref="D12:D13"/>
    <mergeCell ref="E12:E13"/>
    <mergeCell ref="F12:F13"/>
    <mergeCell ref="G12:G13"/>
    <mergeCell ref="L20:P20"/>
    <mergeCell ref="Q20:U20"/>
    <mergeCell ref="A15:U15"/>
    <mergeCell ref="A16:A17"/>
    <mergeCell ref="B16:B17"/>
    <mergeCell ref="C16:C17"/>
    <mergeCell ref="D16:F16"/>
    <mergeCell ref="G16:K16"/>
    <mergeCell ref="L16:P17"/>
    <mergeCell ref="Q16:U17"/>
    <mergeCell ref="L18:P18"/>
    <mergeCell ref="Q18:U18"/>
    <mergeCell ref="N13:O13"/>
    <mergeCell ref="P13:Q13"/>
    <mergeCell ref="R13:S13"/>
    <mergeCell ref="T13:U13"/>
    <mergeCell ref="L19:P19"/>
    <mergeCell ref="Q19:U19"/>
    <mergeCell ref="L26:P26"/>
    <mergeCell ref="Q26:U26"/>
    <mergeCell ref="L21:P21"/>
    <mergeCell ref="Q21:U21"/>
    <mergeCell ref="L22:P22"/>
    <mergeCell ref="Q22:U22"/>
    <mergeCell ref="L23:P23"/>
    <mergeCell ref="Q23:U23"/>
    <mergeCell ref="L30:P30"/>
    <mergeCell ref="Q30:U30"/>
    <mergeCell ref="L24:P24"/>
    <mergeCell ref="Q24:U24"/>
    <mergeCell ref="L25:P25"/>
    <mergeCell ref="Q25:U25"/>
    <mergeCell ref="L27:P27"/>
    <mergeCell ref="Q27:U27"/>
    <mergeCell ref="L28:P28"/>
    <mergeCell ref="Q28:U28"/>
    <mergeCell ref="L29:P29"/>
    <mergeCell ref="Q29:U29"/>
    <mergeCell ref="L38:P38"/>
    <mergeCell ref="Q38:U38"/>
    <mergeCell ref="L33:P33"/>
    <mergeCell ref="Q33:U33"/>
    <mergeCell ref="L34:P34"/>
    <mergeCell ref="Q34:U34"/>
    <mergeCell ref="L35:P35"/>
    <mergeCell ref="Q35:U35"/>
    <mergeCell ref="L36:P36"/>
    <mergeCell ref="Q36:U36"/>
    <mergeCell ref="L37:P37"/>
    <mergeCell ref="Q37:U37"/>
    <mergeCell ref="L31:P31"/>
    <mergeCell ref="Q31:U31"/>
    <mergeCell ref="L32:P32"/>
    <mergeCell ref="Q32:U32"/>
    <mergeCell ref="L44:P44"/>
    <mergeCell ref="Q44:U44"/>
    <mergeCell ref="L39:P39"/>
    <mergeCell ref="Q39:U39"/>
    <mergeCell ref="L40:P40"/>
    <mergeCell ref="Q40:U40"/>
    <mergeCell ref="L41:P41"/>
    <mergeCell ref="Q41:U41"/>
    <mergeCell ref="L42:P42"/>
    <mergeCell ref="Q42:U42"/>
    <mergeCell ref="L43:P43"/>
    <mergeCell ref="Q43:U43"/>
    <mergeCell ref="A49:B49"/>
    <mergeCell ref="S49:U49"/>
    <mergeCell ref="L45:P45"/>
    <mergeCell ref="Q45:U45"/>
    <mergeCell ref="L46:P46"/>
    <mergeCell ref="Q46:U46"/>
    <mergeCell ref="E48:F48"/>
    <mergeCell ref="M48:N48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16"/>
  <sheetViews>
    <sheetView zoomScalePageLayoutView="0" workbookViewId="0" topLeftCell="A1">
      <selection activeCell="A5" sqref="A5:AA5"/>
    </sheetView>
  </sheetViews>
  <sheetFormatPr defaultColWidth="9.140625" defaultRowHeight="12.75"/>
  <cols>
    <col min="1" max="1" width="7.57421875" style="20" customWidth="1"/>
    <col min="2" max="2" width="23.7109375" style="20" customWidth="1"/>
    <col min="3" max="27" width="10.7109375" style="20" customWidth="1"/>
    <col min="28" max="16384" width="9.140625" style="20" customWidth="1"/>
  </cols>
  <sheetData>
    <row r="1" ht="12.75"/>
    <row r="2" spans="1:31" ht="12.75" customHeight="1">
      <c r="A2" s="133" t="str">
        <f>'II IT-A'!$Z$4</f>
        <v>Bhoj Reddy Engineering College for Women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1"/>
      <c r="AC2" s="21"/>
      <c r="AD2" s="21"/>
      <c r="AE2" s="21"/>
    </row>
    <row r="3" spans="1:3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21"/>
      <c r="AC3" s="21"/>
      <c r="AD3" s="21"/>
      <c r="AE3" s="21"/>
    </row>
    <row r="4" spans="1:31" ht="18" customHeight="1">
      <c r="A4" s="134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22"/>
      <c r="AC4" s="22"/>
      <c r="AD4" s="22"/>
      <c r="AE4" s="22"/>
    </row>
    <row r="5" spans="1:31" ht="18" customHeight="1">
      <c r="A5" s="123" t="str">
        <f>'II IT-A'!$Z$7</f>
        <v>I B.Pharm.,  II Semester, Regular Exams - May, 2017 [ Academic Year 2016 - 2017 ] 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22"/>
      <c r="AC5" s="22"/>
      <c r="AD5" s="22"/>
      <c r="AE5" s="22"/>
    </row>
    <row r="6" spans="1:31" ht="20.25" customHeight="1">
      <c r="A6" s="106" t="str">
        <f>'II IT-A'!$Z$8</f>
        <v>Name of the Branch : Computer Science and Engineering  -  B Section 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24"/>
      <c r="AC6" s="24"/>
      <c r="AD6" s="24"/>
      <c r="AE6" s="24"/>
    </row>
    <row r="7" spans="3:31" ht="9.75" customHeight="1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</row>
    <row r="8" spans="1:31" ht="20.25" customHeight="1">
      <c r="A8" s="135" t="s">
        <v>38</v>
      </c>
      <c r="B8" s="135"/>
      <c r="C8" s="135"/>
      <c r="D8" s="45">
        <f>COUNTIF(A23:A107,"&gt;0")</f>
        <v>85</v>
      </c>
      <c r="E8" s="25"/>
      <c r="F8" s="135" t="s">
        <v>36</v>
      </c>
      <c r="G8" s="135"/>
      <c r="H8" s="135"/>
      <c r="I8" s="45">
        <f>COUNTIF(Y23:Y107,"Pass")</f>
        <v>72</v>
      </c>
      <c r="K8" s="135" t="s">
        <v>37</v>
      </c>
      <c r="L8" s="135"/>
      <c r="M8" s="135"/>
      <c r="N8" s="45">
        <f>D8-I8-S8</f>
        <v>10</v>
      </c>
      <c r="P8" s="135" t="s">
        <v>39</v>
      </c>
      <c r="Q8" s="135"/>
      <c r="R8" s="135"/>
      <c r="S8" s="45">
        <f>COUNTIF(AB23:AB107,"Absent")</f>
        <v>3</v>
      </c>
      <c r="T8" s="45"/>
      <c r="U8" s="45"/>
      <c r="V8" s="45"/>
      <c r="W8" s="45"/>
      <c r="X8" s="45"/>
      <c r="Z8" s="45"/>
      <c r="AA8" s="45"/>
      <c r="AB8" s="24"/>
      <c r="AC8" s="24"/>
      <c r="AD8" s="24"/>
      <c r="AE8" s="24"/>
    </row>
    <row r="9" spans="1:31" ht="20.25" customHeight="1">
      <c r="A9" s="45"/>
      <c r="B9" s="45"/>
      <c r="C9" s="45"/>
      <c r="D9" s="45"/>
      <c r="E9" s="25"/>
      <c r="F9" s="45"/>
      <c r="G9" s="45"/>
      <c r="H9" s="45"/>
      <c r="I9" s="45"/>
      <c r="K9" s="45"/>
      <c r="L9" s="45"/>
      <c r="M9" s="45"/>
      <c r="N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24"/>
      <c r="AC9" s="24"/>
      <c r="AD9" s="24"/>
      <c r="AE9" s="24"/>
    </row>
    <row r="10" spans="1:31" ht="20.25" customHeight="1">
      <c r="A10" s="45"/>
      <c r="B10" s="130" t="s">
        <v>63</v>
      </c>
      <c r="C10" s="130"/>
      <c r="D10" s="130"/>
      <c r="E10" s="25"/>
      <c r="F10" s="45"/>
      <c r="G10" s="45"/>
      <c r="H10" s="45"/>
      <c r="I10" s="45"/>
      <c r="K10" s="45"/>
      <c r="L10" s="45"/>
      <c r="M10" s="45"/>
      <c r="N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24"/>
      <c r="AC10" s="24"/>
      <c r="AD10" s="24"/>
      <c r="AE10" s="24"/>
    </row>
    <row r="11" spans="1:31" ht="20.25" customHeight="1">
      <c r="A11" s="45"/>
      <c r="B11" s="50" t="s">
        <v>64</v>
      </c>
      <c r="C11" s="49" t="s">
        <v>62</v>
      </c>
      <c r="D11" s="51">
        <f>COUNTIF(AA23:AA107,"&gt;=80")</f>
        <v>48</v>
      </c>
      <c r="E11" s="25"/>
      <c r="F11" s="45"/>
      <c r="G11" s="45"/>
      <c r="H11" s="45"/>
      <c r="I11" s="45"/>
      <c r="K11" s="45"/>
      <c r="L11" s="45"/>
      <c r="M11" s="45"/>
      <c r="N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24"/>
      <c r="AC11" s="24"/>
      <c r="AD11" s="24"/>
      <c r="AE11" s="24"/>
    </row>
    <row r="12" spans="1:31" ht="20.25" customHeight="1">
      <c r="A12" s="45"/>
      <c r="B12" s="52" t="s">
        <v>65</v>
      </c>
      <c r="C12" s="53" t="s">
        <v>62</v>
      </c>
      <c r="D12" s="54">
        <f>COUNTIF(AA23:AA107,"&gt;=70")-D11</f>
        <v>24</v>
      </c>
      <c r="E12" s="25"/>
      <c r="F12" s="45"/>
      <c r="G12" s="45"/>
      <c r="H12" s="45"/>
      <c r="I12" s="45"/>
      <c r="K12" s="45"/>
      <c r="L12" s="45"/>
      <c r="M12" s="45"/>
      <c r="N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24"/>
      <c r="AC12" s="24"/>
      <c r="AD12" s="24"/>
      <c r="AE12" s="24"/>
    </row>
    <row r="13" spans="1:31" ht="20.25" customHeight="1">
      <c r="A13" s="45"/>
      <c r="B13" s="50" t="s">
        <v>66</v>
      </c>
      <c r="C13" s="49" t="s">
        <v>62</v>
      </c>
      <c r="D13" s="51">
        <f>COUNTIF(AA23:AA107,"&gt;=60")-D11-D12</f>
        <v>9</v>
      </c>
      <c r="E13" s="25"/>
      <c r="F13" s="45"/>
      <c r="G13" s="45"/>
      <c r="H13" s="45"/>
      <c r="I13" s="45"/>
      <c r="K13" s="45"/>
      <c r="L13" s="45"/>
      <c r="M13" s="45"/>
      <c r="N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24"/>
      <c r="AC13" s="24"/>
      <c r="AD13" s="24"/>
      <c r="AE13" s="24"/>
    </row>
    <row r="14" spans="1:31" ht="20.25" customHeight="1">
      <c r="A14" s="45"/>
      <c r="B14" s="52" t="s">
        <v>67</v>
      </c>
      <c r="C14" s="53" t="s">
        <v>62</v>
      </c>
      <c r="D14" s="54">
        <f>COUNTIF(AA23:AA107,"&gt;=50")-D11-D12-D13</f>
        <v>2</v>
      </c>
      <c r="E14" s="25"/>
      <c r="F14" s="45"/>
      <c r="G14" s="45"/>
      <c r="H14" s="45"/>
      <c r="I14" s="45"/>
      <c r="K14" s="45"/>
      <c r="L14" s="45"/>
      <c r="M14" s="45"/>
      <c r="N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24"/>
      <c r="AC14" s="24"/>
      <c r="AD14" s="24"/>
      <c r="AE14" s="24"/>
    </row>
    <row r="15" spans="1:31" ht="20.25" customHeight="1" thickBot="1">
      <c r="A15" s="45"/>
      <c r="B15" s="58" t="s">
        <v>68</v>
      </c>
      <c r="C15" s="59" t="s">
        <v>62</v>
      </c>
      <c r="D15" s="61">
        <f>COUNTIF(AA23:AA107,"&gt;=1")-D11-D12-D13-D14</f>
        <v>2</v>
      </c>
      <c r="E15" s="25"/>
      <c r="F15" s="45"/>
      <c r="G15" s="45"/>
      <c r="H15" s="45"/>
      <c r="I15" s="45"/>
      <c r="K15" s="45"/>
      <c r="L15" s="45"/>
      <c r="M15" s="45"/>
      <c r="N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24"/>
      <c r="AC15" s="24"/>
      <c r="AD15" s="24"/>
      <c r="AE15" s="24"/>
    </row>
    <row r="16" spans="1:31" ht="20.25" customHeight="1" thickBot="1" thickTop="1">
      <c r="A16" s="45"/>
      <c r="B16" s="55" t="s">
        <v>16</v>
      </c>
      <c r="C16" s="56" t="s">
        <v>62</v>
      </c>
      <c r="D16" s="57">
        <f>D11+D12+D13+D14+D15</f>
        <v>85</v>
      </c>
      <c r="E16" s="25"/>
      <c r="F16" s="45"/>
      <c r="G16" s="45"/>
      <c r="H16" s="45"/>
      <c r="I16" s="45"/>
      <c r="K16" s="45"/>
      <c r="L16" s="45"/>
      <c r="M16" s="45"/>
      <c r="N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</row>
    <row r="17" ht="12.75" customHeight="1" thickTop="1"/>
    <row r="18" spans="1:27" ht="18" customHeight="1">
      <c r="A18" s="129" t="s">
        <v>8</v>
      </c>
      <c r="B18" s="129" t="s">
        <v>7</v>
      </c>
      <c r="C18" s="129" t="str">
        <f>'II IT-A'!$C$5</f>
        <v>133BM</v>
      </c>
      <c r="D18" s="129"/>
      <c r="E18" s="129">
        <f>'II IT-A'!$E$5</f>
        <v>13313</v>
      </c>
      <c r="F18" s="129"/>
      <c r="G18" s="129" t="str">
        <f>'II IT-A'!$G$5</f>
        <v>133BD</v>
      </c>
      <c r="H18" s="129"/>
      <c r="I18" s="129" t="str">
        <f>'II IT-A'!$I$5</f>
        <v>133AG</v>
      </c>
      <c r="J18" s="129"/>
      <c r="K18" s="129" t="str">
        <f>'II IT-A'!$K$5</f>
        <v>133AJ</v>
      </c>
      <c r="L18" s="129"/>
      <c r="M18" s="129" t="str">
        <f>'II IT-A'!$M$5</f>
        <v>133BC</v>
      </c>
      <c r="N18" s="129"/>
      <c r="O18" s="129">
        <f>'II IT-A'!$O$5</f>
        <v>13307</v>
      </c>
      <c r="P18" s="129"/>
      <c r="Q18" s="129">
        <f>'II IT-A'!$Q$5</f>
        <v>13319</v>
      </c>
      <c r="R18" s="129"/>
      <c r="S18" s="131">
        <f>'II IT-A'!$S$5</f>
        <v>13328</v>
      </c>
      <c r="T18" s="132"/>
      <c r="U18" s="131">
        <f>'II IT-A'!$U$5</f>
        <v>13329</v>
      </c>
      <c r="V18" s="132"/>
      <c r="W18" s="131">
        <f>'II IT-A'!$W$5</f>
        <v>13330</v>
      </c>
      <c r="X18" s="132"/>
      <c r="Y18" s="129" t="s">
        <v>35</v>
      </c>
      <c r="Z18" s="137" t="s">
        <v>61</v>
      </c>
      <c r="AA18" s="129" t="s">
        <v>59</v>
      </c>
    </row>
    <row r="19" spans="1:27" ht="22.5" customHeight="1">
      <c r="A19" s="129"/>
      <c r="B19" s="129"/>
      <c r="C19" s="129" t="str">
        <f>'II IT-A'!$C$6</f>
        <v>OOPT JAVA</v>
      </c>
      <c r="D19" s="129"/>
      <c r="E19" s="129" t="str">
        <f>'II IT-A'!$E$6</f>
        <v>EST</v>
      </c>
      <c r="F19" s="129"/>
      <c r="G19" s="129" t="str">
        <f>'II IT-A'!$G$6</f>
        <v>M-IV</v>
      </c>
      <c r="H19" s="129"/>
      <c r="I19" s="129" t="str">
        <f>'II IT-A'!$I$6</f>
        <v>DS C++</v>
      </c>
      <c r="J19" s="129"/>
      <c r="K19" s="129" t="str">
        <f>'II IT-A'!$K$6</f>
        <v>DLD</v>
      </c>
      <c r="L19" s="129"/>
      <c r="M19" s="129" t="str">
        <f>'II IT-A'!$M$6</f>
        <v>MFCS</v>
      </c>
      <c r="N19" s="129"/>
      <c r="O19" s="129" t="str">
        <f>'II IT-A'!$O$6</f>
        <v>DS C++ LAB</v>
      </c>
      <c r="P19" s="129"/>
      <c r="Q19" s="129" t="str">
        <f>'II IT-A'!$Q$6</f>
        <v>IT WORKSHOP</v>
      </c>
      <c r="R19" s="129"/>
      <c r="S19" s="131" t="str">
        <f>'II IT-A'!$S$6</f>
        <v>OOPT JAVA</v>
      </c>
      <c r="T19" s="132"/>
      <c r="U19" s="131" t="str">
        <f>'II IT-A'!$U$6</f>
        <v>f</v>
      </c>
      <c r="V19" s="132"/>
      <c r="W19" s="131" t="str">
        <f>'II IT-A'!$W$6</f>
        <v>f</v>
      </c>
      <c r="X19" s="132"/>
      <c r="Y19" s="129"/>
      <c r="Z19" s="129"/>
      <c r="AA19" s="129"/>
    </row>
    <row r="20" spans="1:27" ht="17.25" customHeight="1">
      <c r="A20" s="129"/>
      <c r="B20" s="129"/>
      <c r="C20" s="19" t="s">
        <v>9</v>
      </c>
      <c r="D20" s="48">
        <f>'II IT-A'!$D$7</f>
        <v>3</v>
      </c>
      <c r="E20" s="19" t="s">
        <v>9</v>
      </c>
      <c r="F20" s="48">
        <f>'II IT-A'!$F$7</f>
        <v>4</v>
      </c>
      <c r="G20" s="19" t="s">
        <v>9</v>
      </c>
      <c r="H20" s="48">
        <f>'II IT-A'!$H$7</f>
        <v>3</v>
      </c>
      <c r="I20" s="19" t="s">
        <v>9</v>
      </c>
      <c r="J20" s="48">
        <f>'II IT-A'!$J$7</f>
        <v>4</v>
      </c>
      <c r="K20" s="19" t="s">
        <v>9</v>
      </c>
      <c r="L20" s="48">
        <f>'II IT-A'!$L$7</f>
        <v>4</v>
      </c>
      <c r="M20" s="19" t="s">
        <v>9</v>
      </c>
      <c r="N20" s="48">
        <f>'II IT-A'!$N$7</f>
        <v>2</v>
      </c>
      <c r="O20" s="19" t="s">
        <v>9</v>
      </c>
      <c r="P20" s="48">
        <f>'II IT-A'!$P$7</f>
        <v>2</v>
      </c>
      <c r="Q20" s="19" t="s">
        <v>9</v>
      </c>
      <c r="R20" s="48">
        <f>'II IT-A'!$R$7</f>
        <v>2</v>
      </c>
      <c r="S20" s="19" t="s">
        <v>9</v>
      </c>
      <c r="T20" s="48">
        <f>'II IT-A'!$T$7</f>
        <v>3</v>
      </c>
      <c r="U20" s="19" t="s">
        <v>9</v>
      </c>
      <c r="V20" s="48">
        <f>'II IT-A'!$V$7</f>
        <v>4</v>
      </c>
      <c r="W20" s="19" t="s">
        <v>9</v>
      </c>
      <c r="X20" s="48">
        <f>'II IT-A'!$X$7</f>
        <v>5</v>
      </c>
      <c r="Y20" s="129"/>
      <c r="Z20" s="129"/>
      <c r="AA20" s="129"/>
    </row>
    <row r="21" spans="1:27" ht="24" customHeight="1">
      <c r="A21" s="129"/>
      <c r="B21" s="129"/>
      <c r="C21" s="26" t="str">
        <f>'II IT-A'!C8</f>
        <v>Grade</v>
      </c>
      <c r="D21" s="26" t="str">
        <f>'II IT-A'!D8</f>
        <v>Gr Points</v>
      </c>
      <c r="E21" s="26" t="str">
        <f>'II IT-A'!E8</f>
        <v>Grade</v>
      </c>
      <c r="F21" s="26" t="str">
        <f>'II IT-A'!F8</f>
        <v>Gr Points</v>
      </c>
      <c r="G21" s="26" t="str">
        <f>'II IT-A'!G8</f>
        <v>Grade</v>
      </c>
      <c r="H21" s="26" t="str">
        <f>'II IT-A'!H8</f>
        <v>Gr Points</v>
      </c>
      <c r="I21" s="26" t="str">
        <f>'II IT-A'!I8</f>
        <v>Grade</v>
      </c>
      <c r="J21" s="26" t="str">
        <f>'II IT-A'!J8</f>
        <v>Gr Points</v>
      </c>
      <c r="K21" s="26" t="str">
        <f>'II IT-A'!K8</f>
        <v>Grade</v>
      </c>
      <c r="L21" s="26" t="str">
        <f>'II IT-A'!L8</f>
        <v>Gr Points</v>
      </c>
      <c r="M21" s="26" t="str">
        <f>'II IT-A'!M8</f>
        <v>Grade</v>
      </c>
      <c r="N21" s="26" t="str">
        <f>'II IT-A'!N8</f>
        <v>Gr Points</v>
      </c>
      <c r="O21" s="26" t="str">
        <f>'II IT-A'!O8</f>
        <v>Grade</v>
      </c>
      <c r="P21" s="26" t="str">
        <f>'II IT-A'!P8</f>
        <v>Gr Points</v>
      </c>
      <c r="Q21" s="26" t="str">
        <f>'II IT-A'!Q8</f>
        <v>Grade</v>
      </c>
      <c r="R21" s="26" t="str">
        <f>'II IT-A'!R8</f>
        <v>Gr Points</v>
      </c>
      <c r="S21" s="26" t="str">
        <f>'II IT-A'!S8</f>
        <v>Grade</v>
      </c>
      <c r="T21" s="26" t="str">
        <f>'II IT-A'!T8</f>
        <v>Gr Points</v>
      </c>
      <c r="U21" s="26" t="str">
        <f>'II IT-A'!U8</f>
        <v>Grade</v>
      </c>
      <c r="V21" s="26" t="str">
        <f>'II IT-A'!V8</f>
        <v>Gr Points</v>
      </c>
      <c r="W21" s="26" t="str">
        <f>'II IT-A'!W8</f>
        <v>Grade</v>
      </c>
      <c r="X21" s="26" t="str">
        <f>'II IT-A'!X8</f>
        <v>Gr Points</v>
      </c>
      <c r="Y21" s="129"/>
      <c r="Z21" s="129"/>
      <c r="AA21" s="129"/>
    </row>
    <row r="22" spans="1:28" ht="17.2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26"/>
      <c r="Z22" s="26"/>
      <c r="AA22" s="26"/>
      <c r="AB22" s="46"/>
    </row>
    <row r="23" spans="1:28" ht="24.75" customHeight="1">
      <c r="A23" s="28">
        <f>'II IT-A'!A9</f>
        <v>1</v>
      </c>
      <c r="B23" s="28" t="str">
        <f>'II IT-A'!B9</f>
        <v>16321A1201</v>
      </c>
      <c r="C23" s="29" t="str">
        <f>'II IT-A'!C9</f>
        <v>B</v>
      </c>
      <c r="D23" s="29">
        <f>'II IT-A'!D9</f>
        <v>6</v>
      </c>
      <c r="E23" s="29" t="str">
        <f>'II IT-A'!E9</f>
        <v>C</v>
      </c>
      <c r="F23" s="29">
        <f>'II IT-A'!F9</f>
        <v>5</v>
      </c>
      <c r="G23" s="29" t="str">
        <f>'II IT-A'!G9</f>
        <v>C</v>
      </c>
      <c r="H23" s="29">
        <f>'II IT-A'!H9</f>
        <v>5</v>
      </c>
      <c r="I23" s="29" t="str">
        <f>'II IT-A'!I9</f>
        <v>C</v>
      </c>
      <c r="J23" s="29">
        <f>'II IT-A'!J9</f>
        <v>5</v>
      </c>
      <c r="K23" s="29" t="str">
        <f>'II IT-A'!K9</f>
        <v>F</v>
      </c>
      <c r="L23" s="29">
        <f>'II IT-A'!L9</f>
        <v>0</v>
      </c>
      <c r="M23" s="29" t="str">
        <f>'II IT-A'!M9</f>
        <v>C</v>
      </c>
      <c r="N23" s="29">
        <f>'II IT-A'!N9</f>
        <v>5</v>
      </c>
      <c r="O23" s="29" t="str">
        <f>'II IT-A'!O9</f>
        <v>A+</v>
      </c>
      <c r="P23" s="29">
        <f>'II IT-A'!P9</f>
        <v>9</v>
      </c>
      <c r="Q23" s="29" t="str">
        <f>'II IT-A'!Q9</f>
        <v>O</v>
      </c>
      <c r="R23" s="29">
        <f>'II IT-A'!R9</f>
        <v>10</v>
      </c>
      <c r="S23" s="29" t="str">
        <f>'II IT-A'!S9</f>
        <v>A</v>
      </c>
      <c r="T23" s="29">
        <f>'II IT-A'!T9</f>
        <v>8</v>
      </c>
      <c r="U23" s="29" t="str">
        <f>'II IT-A'!U9</f>
        <v>A</v>
      </c>
      <c r="V23" s="29">
        <f>'II IT-A'!V9</f>
        <v>8</v>
      </c>
      <c r="W23" s="29" t="str">
        <f>'II IT-A'!W9</f>
        <v>A</v>
      </c>
      <c r="X23" s="29">
        <f>'II IT-A'!X9</f>
        <v>8</v>
      </c>
      <c r="Y23" s="67" t="str">
        <f>IF(OR(D23&lt;5,F23&lt;5,H23&lt;5,J23&lt;5,L23&lt;5,N23&lt;5,P23&lt;5,R23&lt;5,T23&lt;5,V23&lt;5,X23&lt;5),"Fail","Pass")</f>
        <v>Fail</v>
      </c>
      <c r="Z23" s="30">
        <f aca="true" t="shared" si="0" ref="Z23:Z54">s1c*D23+s2c*F23+s3c*H23+s4c*J23+s5c*L23+s6c*N23+l1c*P23+l2c*R23+l3c*T23+l4c*V23+l5c*X23</f>
        <v>217</v>
      </c>
      <c r="AA23" s="60">
        <f aca="true" t="shared" si="1" ref="AA23:AA54">(Z23/(s1c+s2c+s3c+s4c+s5c+s6c+l1c+l2c+l3c+l4c+l5c))*10</f>
        <v>60.27777777777778</v>
      </c>
      <c r="AB23" s="46" t="str">
        <f>IF(OR(D23&lt;0,F23&lt;0,H23&lt;0,J23&lt;0,L23&lt;0,N23&lt;0,P23&lt;0,R23&lt;0,T23&lt;0),"Absent","Pass")</f>
        <v>Pass</v>
      </c>
    </row>
    <row r="24" spans="1:28" ht="24.75" customHeight="1">
      <c r="A24" s="28">
        <f>'II IT-A'!A10</f>
        <v>2</v>
      </c>
      <c r="B24" s="28" t="str">
        <f>'II IT-A'!B10</f>
        <v>16321A1202</v>
      </c>
      <c r="C24" s="29" t="str">
        <f>'II IT-A'!C10</f>
        <v>B+</v>
      </c>
      <c r="D24" s="29">
        <f>'II IT-A'!D10</f>
        <v>7</v>
      </c>
      <c r="E24" s="29" t="str">
        <f>'II IT-A'!E10</f>
        <v>B</v>
      </c>
      <c r="F24" s="29">
        <f>'II IT-A'!F10</f>
        <v>6</v>
      </c>
      <c r="G24" s="29" t="str">
        <f>'II IT-A'!G10</f>
        <v>B+</v>
      </c>
      <c r="H24" s="29">
        <f>'II IT-A'!H10</f>
        <v>7</v>
      </c>
      <c r="I24" s="29" t="str">
        <f>'II IT-A'!I10</f>
        <v>C</v>
      </c>
      <c r="J24" s="29">
        <f>'II IT-A'!J10</f>
        <v>5</v>
      </c>
      <c r="K24" s="29" t="str">
        <f>'II IT-A'!K10</f>
        <v>C</v>
      </c>
      <c r="L24" s="29">
        <f>'II IT-A'!L10</f>
        <v>5</v>
      </c>
      <c r="M24" s="29" t="str">
        <f>'II IT-A'!M10</f>
        <v>B</v>
      </c>
      <c r="N24" s="29">
        <f>'II IT-A'!N10</f>
        <v>6</v>
      </c>
      <c r="O24" s="29" t="str">
        <f>'II IT-A'!O10</f>
        <v>O</v>
      </c>
      <c r="P24" s="29">
        <f>'II IT-A'!P10</f>
        <v>10</v>
      </c>
      <c r="Q24" s="29" t="str">
        <f>'II IT-A'!Q10</f>
        <v>O</v>
      </c>
      <c r="R24" s="29">
        <f>'II IT-A'!R10</f>
        <v>10</v>
      </c>
      <c r="S24" s="29" t="str">
        <f>'II IT-A'!S10</f>
        <v>O</v>
      </c>
      <c r="T24" s="29">
        <f>'II IT-A'!T10</f>
        <v>10</v>
      </c>
      <c r="U24" s="29" t="str">
        <f>'II IT-A'!U10</f>
        <v>O</v>
      </c>
      <c r="V24" s="29">
        <f>'II IT-A'!V10</f>
        <v>10</v>
      </c>
      <c r="W24" s="29" t="str">
        <f>'II IT-A'!W10</f>
        <v>O</v>
      </c>
      <c r="X24" s="29">
        <f>'II IT-A'!X10</f>
        <v>10</v>
      </c>
      <c r="Y24" s="67" t="str">
        <f aca="true" t="shared" si="2" ref="Y24:Y87">IF(OR(D24&lt;5,F24&lt;5,H24&lt;5,J24&lt;5,L24&lt;5,N24&lt;5,P24&lt;5,R24&lt;5,T24&lt;5,V24&lt;5,X24&lt;5),"Fail","Pass")</f>
        <v>Pass</v>
      </c>
      <c r="Z24" s="30">
        <f t="shared" si="0"/>
        <v>278</v>
      </c>
      <c r="AA24" s="60">
        <f t="shared" si="1"/>
        <v>77.22222222222223</v>
      </c>
      <c r="AB24" s="46" t="str">
        <f aca="true" t="shared" si="3" ref="AB24:AB84">IF(OR(D24&lt;0,F24&lt;0,H24&lt;0,J24&lt;0,L24&lt;0,N24&lt;0,P24&lt;0,R24&lt;0),"Absent","Pass")</f>
        <v>Pass</v>
      </c>
    </row>
    <row r="25" spans="1:28" ht="24.75" customHeight="1">
      <c r="A25" s="28">
        <f>'II IT-A'!A11</f>
        <v>3</v>
      </c>
      <c r="B25" s="28" t="str">
        <f>'II IT-A'!B11</f>
        <v>16321A1203</v>
      </c>
      <c r="C25" s="29" t="str">
        <f>'II IT-A'!C11</f>
        <v>A</v>
      </c>
      <c r="D25" s="29">
        <f>'II IT-A'!D11</f>
        <v>8</v>
      </c>
      <c r="E25" s="29" t="str">
        <f>'II IT-A'!E11</f>
        <v>B+</v>
      </c>
      <c r="F25" s="29">
        <f>'II IT-A'!F11</f>
        <v>7</v>
      </c>
      <c r="G25" s="29" t="str">
        <f>'II IT-A'!G11</f>
        <v>B</v>
      </c>
      <c r="H25" s="29">
        <f>'II IT-A'!H11</f>
        <v>6</v>
      </c>
      <c r="I25" s="29" t="str">
        <f>'II IT-A'!I11</f>
        <v>C</v>
      </c>
      <c r="J25" s="29">
        <f>'II IT-A'!J11</f>
        <v>5</v>
      </c>
      <c r="K25" s="29" t="str">
        <f>'II IT-A'!K11</f>
        <v>B</v>
      </c>
      <c r="L25" s="29">
        <f>'II IT-A'!L11</f>
        <v>6</v>
      </c>
      <c r="M25" s="29" t="str">
        <f>'II IT-A'!M11</f>
        <v>B+</v>
      </c>
      <c r="N25" s="29">
        <f>'II IT-A'!N11</f>
        <v>7</v>
      </c>
      <c r="O25" s="29" t="str">
        <f>'II IT-A'!O11</f>
        <v>A+</v>
      </c>
      <c r="P25" s="29">
        <f>'II IT-A'!P11</f>
        <v>9</v>
      </c>
      <c r="Q25" s="29" t="str">
        <f>'II IT-A'!Q11</f>
        <v>O</v>
      </c>
      <c r="R25" s="29">
        <f>'II IT-A'!R11</f>
        <v>10</v>
      </c>
      <c r="S25" s="29" t="str">
        <f>'II IT-A'!S11</f>
        <v>O</v>
      </c>
      <c r="T25" s="29">
        <f>'II IT-A'!T11</f>
        <v>10</v>
      </c>
      <c r="U25" s="29" t="str">
        <f>'II IT-A'!U11</f>
        <v>O</v>
      </c>
      <c r="V25" s="29">
        <f>'II IT-A'!V11</f>
        <v>10</v>
      </c>
      <c r="W25" s="29" t="str">
        <f>'II IT-A'!W11</f>
        <v>O</v>
      </c>
      <c r="X25" s="29">
        <f>'II IT-A'!X11</f>
        <v>10</v>
      </c>
      <c r="Y25" s="67" t="str">
        <f t="shared" si="2"/>
        <v>Pass</v>
      </c>
      <c r="Z25" s="30">
        <f t="shared" si="0"/>
        <v>286</v>
      </c>
      <c r="AA25" s="60">
        <f t="shared" si="1"/>
        <v>79.44444444444444</v>
      </c>
      <c r="AB25" s="46" t="str">
        <f t="shared" si="3"/>
        <v>Pass</v>
      </c>
    </row>
    <row r="26" spans="1:28" ht="24.75" customHeight="1">
      <c r="A26" s="28">
        <f>'II IT-A'!A12</f>
        <v>4</v>
      </c>
      <c r="B26" s="28" t="str">
        <f>'II IT-A'!B12</f>
        <v>16321A1204</v>
      </c>
      <c r="C26" s="29" t="str">
        <f>'II IT-A'!C12</f>
        <v>B+</v>
      </c>
      <c r="D26" s="29">
        <f>'II IT-A'!D12</f>
        <v>7</v>
      </c>
      <c r="E26" s="29" t="str">
        <f>'II IT-A'!E12</f>
        <v>C</v>
      </c>
      <c r="F26" s="29">
        <f>'II IT-A'!F12</f>
        <v>5</v>
      </c>
      <c r="G26" s="29" t="str">
        <f>'II IT-A'!G12</f>
        <v>F</v>
      </c>
      <c r="H26" s="29">
        <f>'II IT-A'!H12</f>
        <v>0</v>
      </c>
      <c r="I26" s="29" t="str">
        <f>'II IT-A'!I12</f>
        <v>C</v>
      </c>
      <c r="J26" s="29">
        <f>'II IT-A'!J12</f>
        <v>5</v>
      </c>
      <c r="K26" s="29" t="str">
        <f>'II IT-A'!K12</f>
        <v>C</v>
      </c>
      <c r="L26" s="29">
        <f>'II IT-A'!L12</f>
        <v>5</v>
      </c>
      <c r="M26" s="29" t="str">
        <f>'II IT-A'!M12</f>
        <v>C</v>
      </c>
      <c r="N26" s="29">
        <f>'II IT-A'!N12</f>
        <v>5</v>
      </c>
      <c r="O26" s="29" t="str">
        <f>'II IT-A'!O12</f>
        <v>A+</v>
      </c>
      <c r="P26" s="29">
        <f>'II IT-A'!P12</f>
        <v>9</v>
      </c>
      <c r="Q26" s="29" t="str">
        <f>'II IT-A'!Q12</f>
        <v>A+</v>
      </c>
      <c r="R26" s="29">
        <f>'II IT-A'!R12</f>
        <v>9</v>
      </c>
      <c r="S26" s="29" t="str">
        <f>'II IT-A'!S12</f>
        <v>A+</v>
      </c>
      <c r="T26" s="29">
        <f>'II IT-A'!T12</f>
        <v>9</v>
      </c>
      <c r="U26" s="29" t="str">
        <f>'II IT-A'!U12</f>
        <v>A+</v>
      </c>
      <c r="V26" s="29">
        <f>'II IT-A'!V12</f>
        <v>9</v>
      </c>
      <c r="W26" s="29" t="str">
        <f>'II IT-A'!W12</f>
        <v>A+</v>
      </c>
      <c r="X26" s="29">
        <f>'II IT-A'!X12</f>
        <v>9</v>
      </c>
      <c r="Y26" s="67" t="str">
        <f t="shared" si="2"/>
        <v>Fail</v>
      </c>
      <c r="Z26" s="30">
        <f t="shared" si="0"/>
        <v>235</v>
      </c>
      <c r="AA26" s="60">
        <f t="shared" si="1"/>
        <v>65.27777777777777</v>
      </c>
      <c r="AB26" s="46" t="str">
        <f t="shared" si="3"/>
        <v>Pass</v>
      </c>
    </row>
    <row r="27" spans="1:28" ht="24.75" customHeight="1">
      <c r="A27" s="28">
        <f>'II IT-A'!A13</f>
        <v>5</v>
      </c>
      <c r="B27" s="28" t="str">
        <f>'II IT-A'!B13</f>
        <v>16321A1205</v>
      </c>
      <c r="C27" s="29" t="str">
        <f>'II IT-A'!C13</f>
        <v>B</v>
      </c>
      <c r="D27" s="29">
        <f>'II IT-A'!D13</f>
        <v>6</v>
      </c>
      <c r="E27" s="29" t="str">
        <f>'II IT-A'!E13</f>
        <v>B+</v>
      </c>
      <c r="F27" s="29">
        <f>'II IT-A'!F13</f>
        <v>7</v>
      </c>
      <c r="G27" s="29" t="str">
        <f>'II IT-A'!G13</f>
        <v>B</v>
      </c>
      <c r="H27" s="29">
        <f>'II IT-A'!H13</f>
        <v>6</v>
      </c>
      <c r="I27" s="29" t="str">
        <f>'II IT-A'!I13</f>
        <v>B</v>
      </c>
      <c r="J27" s="29">
        <f>'II IT-A'!J13</f>
        <v>6</v>
      </c>
      <c r="K27" s="29" t="str">
        <f>'II IT-A'!K13</f>
        <v>C</v>
      </c>
      <c r="L27" s="29">
        <f>'II IT-A'!L13</f>
        <v>5</v>
      </c>
      <c r="M27" s="29" t="str">
        <f>'II IT-A'!M13</f>
        <v>B</v>
      </c>
      <c r="N27" s="29">
        <f>'II IT-A'!N13</f>
        <v>6</v>
      </c>
      <c r="O27" s="29" t="str">
        <f>'II IT-A'!O13</f>
        <v>A</v>
      </c>
      <c r="P27" s="29">
        <f>'II IT-A'!P13</f>
        <v>8</v>
      </c>
      <c r="Q27" s="29" t="str">
        <f>'II IT-A'!Q13</f>
        <v>A+</v>
      </c>
      <c r="R27" s="29">
        <f>'II IT-A'!R13</f>
        <v>9</v>
      </c>
      <c r="S27" s="29" t="str">
        <f>'II IT-A'!S13</f>
        <v>A+</v>
      </c>
      <c r="T27" s="29">
        <f>'II IT-A'!T13</f>
        <v>9</v>
      </c>
      <c r="U27" s="29" t="str">
        <f>'II IT-A'!U13</f>
        <v>A+</v>
      </c>
      <c r="V27" s="29">
        <f>'II IT-A'!V13</f>
        <v>9</v>
      </c>
      <c r="W27" s="29" t="str">
        <f>'II IT-A'!W13</f>
        <v>A+</v>
      </c>
      <c r="X27" s="29">
        <f>'II IT-A'!X13</f>
        <v>9</v>
      </c>
      <c r="Y27" s="67" t="str">
        <f t="shared" si="2"/>
        <v>Pass</v>
      </c>
      <c r="Z27" s="30">
        <f t="shared" si="0"/>
        <v>262</v>
      </c>
      <c r="AA27" s="60">
        <f t="shared" si="1"/>
        <v>72.77777777777777</v>
      </c>
      <c r="AB27" s="46" t="str">
        <f t="shared" si="3"/>
        <v>Pass</v>
      </c>
    </row>
    <row r="28" spans="1:28" ht="24.75" customHeight="1">
      <c r="A28" s="28">
        <f>'II IT-A'!A14</f>
        <v>6</v>
      </c>
      <c r="B28" s="28" t="str">
        <f>'II IT-A'!B14</f>
        <v>16321A1206</v>
      </c>
      <c r="C28" s="29" t="str">
        <f>'II IT-A'!C14</f>
        <v>A+</v>
      </c>
      <c r="D28" s="29">
        <f>'II IT-A'!D14</f>
        <v>9</v>
      </c>
      <c r="E28" s="29" t="str">
        <f>'II IT-A'!E14</f>
        <v>B</v>
      </c>
      <c r="F28" s="29">
        <f>'II IT-A'!F14</f>
        <v>6</v>
      </c>
      <c r="G28" s="29" t="str">
        <f>'II IT-A'!G14</f>
        <v>A+</v>
      </c>
      <c r="H28" s="29">
        <f>'II IT-A'!H14</f>
        <v>9</v>
      </c>
      <c r="I28" s="29" t="str">
        <f>'II IT-A'!I14</f>
        <v>B+</v>
      </c>
      <c r="J28" s="29">
        <f>'II IT-A'!J14</f>
        <v>7</v>
      </c>
      <c r="K28" s="29" t="str">
        <f>'II IT-A'!K14</f>
        <v>B</v>
      </c>
      <c r="L28" s="29">
        <f>'II IT-A'!L14</f>
        <v>6</v>
      </c>
      <c r="M28" s="29" t="str">
        <f>'II IT-A'!M14</f>
        <v>B+</v>
      </c>
      <c r="N28" s="29">
        <f>'II IT-A'!N14</f>
        <v>7</v>
      </c>
      <c r="O28" s="29" t="str">
        <f>'II IT-A'!O14</f>
        <v>O</v>
      </c>
      <c r="P28" s="29">
        <f>'II IT-A'!P14</f>
        <v>10</v>
      </c>
      <c r="Q28" s="29" t="str">
        <f>'II IT-A'!Q14</f>
        <v>O</v>
      </c>
      <c r="R28" s="29">
        <f>'II IT-A'!R14</f>
        <v>10</v>
      </c>
      <c r="S28" s="29" t="str">
        <f>'II IT-A'!S14</f>
        <v>O</v>
      </c>
      <c r="T28" s="29">
        <f>'II IT-A'!T14</f>
        <v>10</v>
      </c>
      <c r="U28" s="29" t="str">
        <f>'II IT-A'!U14</f>
        <v>O</v>
      </c>
      <c r="V28" s="29">
        <f>'II IT-A'!V14</f>
        <v>10</v>
      </c>
      <c r="W28" s="29" t="str">
        <f>'II IT-A'!W14</f>
        <v>O</v>
      </c>
      <c r="X28" s="29">
        <f>'II IT-A'!X14</f>
        <v>10</v>
      </c>
      <c r="Y28" s="67" t="str">
        <f t="shared" si="2"/>
        <v>Pass</v>
      </c>
      <c r="Z28" s="30">
        <f t="shared" si="0"/>
        <v>304</v>
      </c>
      <c r="AA28" s="60">
        <f t="shared" si="1"/>
        <v>84.44444444444444</v>
      </c>
      <c r="AB28" s="46" t="str">
        <f t="shared" si="3"/>
        <v>Pass</v>
      </c>
    </row>
    <row r="29" spans="1:28" ht="24.75" customHeight="1">
      <c r="A29" s="28">
        <f>'II IT-A'!A15</f>
        <v>7</v>
      </c>
      <c r="B29" s="28" t="str">
        <f>'II IT-A'!B15</f>
        <v>16321A1207</v>
      </c>
      <c r="C29" s="29" t="str">
        <f>'II IT-A'!C15</f>
        <v>A</v>
      </c>
      <c r="D29" s="29">
        <f>'II IT-A'!D15</f>
        <v>8</v>
      </c>
      <c r="E29" s="29" t="str">
        <f>'II IT-A'!E15</f>
        <v>A</v>
      </c>
      <c r="F29" s="29">
        <f>'II IT-A'!F15</f>
        <v>8</v>
      </c>
      <c r="G29" s="29" t="str">
        <f>'II IT-A'!G15</f>
        <v>B+</v>
      </c>
      <c r="H29" s="29">
        <f>'II IT-A'!H15</f>
        <v>7</v>
      </c>
      <c r="I29" s="29" t="str">
        <f>'II IT-A'!I15</f>
        <v>B</v>
      </c>
      <c r="J29" s="29">
        <f>'II IT-A'!J15</f>
        <v>6</v>
      </c>
      <c r="K29" s="29" t="str">
        <f>'II IT-A'!K15</f>
        <v>B</v>
      </c>
      <c r="L29" s="29">
        <f>'II IT-A'!L15</f>
        <v>6</v>
      </c>
      <c r="M29" s="29" t="str">
        <f>'II IT-A'!M15</f>
        <v>B+</v>
      </c>
      <c r="N29" s="29">
        <f>'II IT-A'!N15</f>
        <v>7</v>
      </c>
      <c r="O29" s="29" t="str">
        <f>'II IT-A'!O15</f>
        <v>A+</v>
      </c>
      <c r="P29" s="29">
        <f>'II IT-A'!P15</f>
        <v>9</v>
      </c>
      <c r="Q29" s="29" t="str">
        <f>'II IT-A'!Q15</f>
        <v>O</v>
      </c>
      <c r="R29" s="29">
        <f>'II IT-A'!R15</f>
        <v>10</v>
      </c>
      <c r="S29" s="29" t="str">
        <f>'II IT-A'!S15</f>
        <v>O</v>
      </c>
      <c r="T29" s="29">
        <f>'II IT-A'!T15</f>
        <v>10</v>
      </c>
      <c r="U29" s="29" t="str">
        <f>'II IT-A'!U15</f>
        <v>O</v>
      </c>
      <c r="V29" s="29">
        <f>'II IT-A'!V15</f>
        <v>10</v>
      </c>
      <c r="W29" s="29" t="str">
        <f>'II IT-A'!W15</f>
        <v>O</v>
      </c>
      <c r="X29" s="29">
        <f>'II IT-A'!X15</f>
        <v>10</v>
      </c>
      <c r="Y29" s="67" t="str">
        <f t="shared" si="2"/>
        <v>Pass</v>
      </c>
      <c r="Z29" s="30">
        <f t="shared" si="0"/>
        <v>297</v>
      </c>
      <c r="AA29" s="60">
        <f t="shared" si="1"/>
        <v>82.5</v>
      </c>
      <c r="AB29" s="46" t="str">
        <f t="shared" si="3"/>
        <v>Pass</v>
      </c>
    </row>
    <row r="30" spans="1:28" ht="24.75" customHeight="1">
      <c r="A30" s="28">
        <f>'II IT-A'!A16</f>
        <v>8</v>
      </c>
      <c r="B30" s="28" t="str">
        <f>'II IT-A'!B16</f>
        <v>16321A1208</v>
      </c>
      <c r="C30" s="29" t="str">
        <f>'II IT-A'!C16</f>
        <v>B</v>
      </c>
      <c r="D30" s="29">
        <f>'II IT-A'!D16</f>
        <v>6</v>
      </c>
      <c r="E30" s="29" t="str">
        <f>'II IT-A'!E16</f>
        <v>B+</v>
      </c>
      <c r="F30" s="29">
        <f>'II IT-A'!F16</f>
        <v>7</v>
      </c>
      <c r="G30" s="29" t="str">
        <f>'II IT-A'!G16</f>
        <v>B</v>
      </c>
      <c r="H30" s="29">
        <f>'II IT-A'!H16</f>
        <v>6</v>
      </c>
      <c r="I30" s="29" t="str">
        <f>'II IT-A'!I16</f>
        <v>C</v>
      </c>
      <c r="J30" s="29">
        <f>'II IT-A'!J16</f>
        <v>5</v>
      </c>
      <c r="K30" s="29" t="str">
        <f>'II IT-A'!K16</f>
        <v>C</v>
      </c>
      <c r="L30" s="29">
        <f>'II IT-A'!L16</f>
        <v>5</v>
      </c>
      <c r="M30" s="29" t="str">
        <f>'II IT-A'!M16</f>
        <v>B</v>
      </c>
      <c r="N30" s="29">
        <f>'II IT-A'!N16</f>
        <v>6</v>
      </c>
      <c r="O30" s="29" t="str">
        <f>'II IT-A'!O16</f>
        <v>A</v>
      </c>
      <c r="P30" s="29">
        <f>'II IT-A'!P16</f>
        <v>8</v>
      </c>
      <c r="Q30" s="29" t="str">
        <f>'II IT-A'!Q16</f>
        <v>O</v>
      </c>
      <c r="R30" s="29">
        <f>'II IT-A'!R16</f>
        <v>10</v>
      </c>
      <c r="S30" s="29" t="str">
        <f>'II IT-A'!S16</f>
        <v>O</v>
      </c>
      <c r="T30" s="29">
        <f>'II IT-A'!T16</f>
        <v>10</v>
      </c>
      <c r="U30" s="29" t="str">
        <f>'II IT-A'!U16</f>
        <v>O</v>
      </c>
      <c r="V30" s="29">
        <f>'II IT-A'!V16</f>
        <v>10</v>
      </c>
      <c r="W30" s="29" t="str">
        <f>'II IT-A'!W16</f>
        <v>O</v>
      </c>
      <c r="X30" s="29">
        <f>'II IT-A'!X16</f>
        <v>10</v>
      </c>
      <c r="Y30" s="67" t="str">
        <f t="shared" si="2"/>
        <v>Pass</v>
      </c>
      <c r="Z30" s="30">
        <f t="shared" si="0"/>
        <v>272</v>
      </c>
      <c r="AA30" s="60">
        <f t="shared" si="1"/>
        <v>75.55555555555556</v>
      </c>
      <c r="AB30" s="46" t="str">
        <f t="shared" si="3"/>
        <v>Pass</v>
      </c>
    </row>
    <row r="31" spans="1:28" ht="24.75" customHeight="1">
      <c r="A31" s="28">
        <f>'II IT-A'!A17</f>
        <v>9</v>
      </c>
      <c r="B31" s="28" t="str">
        <f>'II IT-A'!B17</f>
        <v>16321A1209</v>
      </c>
      <c r="C31" s="29" t="str">
        <f>'II IT-A'!C17</f>
        <v>A</v>
      </c>
      <c r="D31" s="29">
        <f>'II IT-A'!D17</f>
        <v>8</v>
      </c>
      <c r="E31" s="29" t="str">
        <f>'II IT-A'!E17</f>
        <v>A</v>
      </c>
      <c r="F31" s="29">
        <f>'II IT-A'!F17</f>
        <v>8</v>
      </c>
      <c r="G31" s="29" t="str">
        <f>'II IT-A'!G17</f>
        <v>B</v>
      </c>
      <c r="H31" s="29">
        <f>'II IT-A'!H17</f>
        <v>6</v>
      </c>
      <c r="I31" s="29" t="str">
        <f>'II IT-A'!I17</f>
        <v>B</v>
      </c>
      <c r="J31" s="29">
        <f>'II IT-A'!J17</f>
        <v>6</v>
      </c>
      <c r="K31" s="29" t="str">
        <f>'II IT-A'!K17</f>
        <v>B</v>
      </c>
      <c r="L31" s="29">
        <f>'II IT-A'!L17</f>
        <v>6</v>
      </c>
      <c r="M31" s="29" t="str">
        <f>'II IT-A'!M17</f>
        <v>B</v>
      </c>
      <c r="N31" s="29">
        <f>'II IT-A'!N17</f>
        <v>6</v>
      </c>
      <c r="O31" s="29" t="str">
        <f>'II IT-A'!O17</f>
        <v>A</v>
      </c>
      <c r="P31" s="29">
        <f>'II IT-A'!P17</f>
        <v>8</v>
      </c>
      <c r="Q31" s="29" t="str">
        <f>'II IT-A'!Q17</f>
        <v>O</v>
      </c>
      <c r="R31" s="29">
        <f>'II IT-A'!R17</f>
        <v>10</v>
      </c>
      <c r="S31" s="29" t="str">
        <f>'II IT-A'!S17</f>
        <v>O</v>
      </c>
      <c r="T31" s="29">
        <f>'II IT-A'!T17</f>
        <v>10</v>
      </c>
      <c r="U31" s="29" t="str">
        <f>'II IT-A'!U17</f>
        <v>O</v>
      </c>
      <c r="V31" s="29">
        <f>'II IT-A'!V17</f>
        <v>10</v>
      </c>
      <c r="W31" s="29" t="str">
        <f>'II IT-A'!W17</f>
        <v>O</v>
      </c>
      <c r="X31" s="29">
        <f>'II IT-A'!X17</f>
        <v>10</v>
      </c>
      <c r="Y31" s="67" t="str">
        <f t="shared" si="2"/>
        <v>Pass</v>
      </c>
      <c r="Z31" s="30">
        <f t="shared" si="0"/>
        <v>290</v>
      </c>
      <c r="AA31" s="60">
        <f t="shared" si="1"/>
        <v>80.55555555555556</v>
      </c>
      <c r="AB31" s="46" t="str">
        <f t="shared" si="3"/>
        <v>Pass</v>
      </c>
    </row>
    <row r="32" spans="1:28" ht="24.75" customHeight="1">
      <c r="A32" s="28">
        <f>'II IT-A'!A18</f>
        <v>10</v>
      </c>
      <c r="B32" s="28" t="str">
        <f>'II IT-A'!B18</f>
        <v>16321A1210</v>
      </c>
      <c r="C32" s="29" t="str">
        <f>'II IT-A'!C18</f>
        <v>A</v>
      </c>
      <c r="D32" s="29">
        <f>'II IT-A'!D18</f>
        <v>8</v>
      </c>
      <c r="E32" s="29" t="str">
        <f>'II IT-A'!E18</f>
        <v>B+</v>
      </c>
      <c r="F32" s="29">
        <f>'II IT-A'!F18</f>
        <v>7</v>
      </c>
      <c r="G32" s="29" t="str">
        <f>'II IT-A'!G18</f>
        <v>B+</v>
      </c>
      <c r="H32" s="29">
        <f>'II IT-A'!H18</f>
        <v>7</v>
      </c>
      <c r="I32" s="29" t="str">
        <f>'II IT-A'!I18</f>
        <v>B</v>
      </c>
      <c r="J32" s="29">
        <f>'II IT-A'!J18</f>
        <v>6</v>
      </c>
      <c r="K32" s="29" t="str">
        <f>'II IT-A'!K18</f>
        <v>C</v>
      </c>
      <c r="L32" s="29">
        <f>'II IT-A'!L18</f>
        <v>5</v>
      </c>
      <c r="M32" s="29" t="str">
        <f>'II IT-A'!M18</f>
        <v>B</v>
      </c>
      <c r="N32" s="29">
        <f>'II IT-A'!N18</f>
        <v>6</v>
      </c>
      <c r="O32" s="29" t="str">
        <f>'II IT-A'!O18</f>
        <v>O</v>
      </c>
      <c r="P32" s="29">
        <f>'II IT-A'!P18</f>
        <v>10</v>
      </c>
      <c r="Q32" s="29" t="str">
        <f>'II IT-A'!Q18</f>
        <v>A+</v>
      </c>
      <c r="R32" s="29">
        <f>'II IT-A'!R18</f>
        <v>9</v>
      </c>
      <c r="S32" s="29" t="str">
        <f>'II IT-A'!S18</f>
        <v>O</v>
      </c>
      <c r="T32" s="29">
        <f>'II IT-A'!T18</f>
        <v>10</v>
      </c>
      <c r="U32" s="29" t="str">
        <f>'II IT-A'!U18</f>
        <v>O</v>
      </c>
      <c r="V32" s="29">
        <f>'II IT-A'!V18</f>
        <v>10</v>
      </c>
      <c r="W32" s="29" t="str">
        <f>'II IT-A'!W18</f>
        <v>O</v>
      </c>
      <c r="X32" s="29">
        <f>'II IT-A'!X18</f>
        <v>10</v>
      </c>
      <c r="Y32" s="67" t="str">
        <f t="shared" si="2"/>
        <v>Pass</v>
      </c>
      <c r="Z32" s="30">
        <f t="shared" si="0"/>
        <v>287</v>
      </c>
      <c r="AA32" s="60">
        <f t="shared" si="1"/>
        <v>79.72222222222223</v>
      </c>
      <c r="AB32" s="46" t="str">
        <f t="shared" si="3"/>
        <v>Pass</v>
      </c>
    </row>
    <row r="33" spans="1:28" ht="24.75" customHeight="1">
      <c r="A33" s="28">
        <f>'II IT-A'!A19</f>
        <v>11</v>
      </c>
      <c r="B33" s="28" t="str">
        <f>'II IT-A'!B19</f>
        <v>16321A1211</v>
      </c>
      <c r="C33" s="29" t="str">
        <f>'II IT-A'!C19</f>
        <v>B+</v>
      </c>
      <c r="D33" s="29">
        <f>'II IT-A'!D19</f>
        <v>7</v>
      </c>
      <c r="E33" s="29" t="str">
        <f>'II IT-A'!E19</f>
        <v>C</v>
      </c>
      <c r="F33" s="29">
        <f>'II IT-A'!F19</f>
        <v>5</v>
      </c>
      <c r="G33" s="29" t="str">
        <f>'II IT-A'!G19</f>
        <v>B+</v>
      </c>
      <c r="H33" s="29">
        <f>'II IT-A'!H19</f>
        <v>7</v>
      </c>
      <c r="I33" s="29" t="str">
        <f>'II IT-A'!I19</f>
        <v>B</v>
      </c>
      <c r="J33" s="29">
        <f>'II IT-A'!J19</f>
        <v>6</v>
      </c>
      <c r="K33" s="29" t="str">
        <f>'II IT-A'!K19</f>
        <v>C</v>
      </c>
      <c r="L33" s="29">
        <f>'II IT-A'!L19</f>
        <v>5</v>
      </c>
      <c r="M33" s="29" t="str">
        <f>'II IT-A'!M19</f>
        <v>B</v>
      </c>
      <c r="N33" s="29">
        <f>'II IT-A'!N19</f>
        <v>6</v>
      </c>
      <c r="O33" s="29" t="str">
        <f>'II IT-A'!O19</f>
        <v>O</v>
      </c>
      <c r="P33" s="29">
        <f>'II IT-A'!P19</f>
        <v>10</v>
      </c>
      <c r="Q33" s="29" t="str">
        <f>'II IT-A'!Q19</f>
        <v>A+</v>
      </c>
      <c r="R33" s="29">
        <f>'II IT-A'!R19</f>
        <v>9</v>
      </c>
      <c r="S33" s="29" t="str">
        <f>'II IT-A'!S19</f>
        <v>A+</v>
      </c>
      <c r="T33" s="29">
        <f>'II IT-A'!T19</f>
        <v>9</v>
      </c>
      <c r="U33" s="29" t="str">
        <f>'II IT-A'!U19</f>
        <v>A+</v>
      </c>
      <c r="V33" s="29">
        <f>'II IT-A'!V19</f>
        <v>9</v>
      </c>
      <c r="W33" s="29" t="str">
        <f>'II IT-A'!W19</f>
        <v>A+</v>
      </c>
      <c r="X33" s="29">
        <f>'II IT-A'!X19</f>
        <v>9</v>
      </c>
      <c r="Y33" s="67" t="str">
        <f t="shared" si="2"/>
        <v>Pass</v>
      </c>
      <c r="Z33" s="30">
        <f t="shared" si="0"/>
        <v>264</v>
      </c>
      <c r="AA33" s="60">
        <f t="shared" si="1"/>
        <v>73.33333333333333</v>
      </c>
      <c r="AB33" s="46" t="str">
        <f t="shared" si="3"/>
        <v>Pass</v>
      </c>
    </row>
    <row r="34" spans="1:28" ht="24.75" customHeight="1">
      <c r="A34" s="28">
        <f>'II IT-A'!A20</f>
        <v>12</v>
      </c>
      <c r="B34" s="28" t="str">
        <f>'II IT-A'!B20</f>
        <v>16321A1212</v>
      </c>
      <c r="C34" s="29" t="str">
        <f>'II IT-A'!C20</f>
        <v>A+</v>
      </c>
      <c r="D34" s="29">
        <f>'II IT-A'!D20</f>
        <v>9</v>
      </c>
      <c r="E34" s="29" t="str">
        <f>'II IT-A'!E20</f>
        <v>B+</v>
      </c>
      <c r="F34" s="29">
        <f>'II IT-A'!F20</f>
        <v>7</v>
      </c>
      <c r="G34" s="29" t="str">
        <f>'II IT-A'!G20</f>
        <v>A</v>
      </c>
      <c r="H34" s="29">
        <f>'II IT-A'!H20</f>
        <v>8</v>
      </c>
      <c r="I34" s="29" t="str">
        <f>'II IT-A'!I20</f>
        <v>A+</v>
      </c>
      <c r="J34" s="29">
        <f>'II IT-A'!J20</f>
        <v>9</v>
      </c>
      <c r="K34" s="29" t="str">
        <f>'II IT-A'!K20</f>
        <v>B+</v>
      </c>
      <c r="L34" s="29">
        <f>'II IT-A'!L20</f>
        <v>7</v>
      </c>
      <c r="M34" s="29" t="str">
        <f>'II IT-A'!M20</f>
        <v>B+</v>
      </c>
      <c r="N34" s="29">
        <f>'II IT-A'!N20</f>
        <v>7</v>
      </c>
      <c r="O34" s="29" t="str">
        <f>'II IT-A'!O20</f>
        <v>O</v>
      </c>
      <c r="P34" s="29">
        <f>'II IT-A'!P20</f>
        <v>10</v>
      </c>
      <c r="Q34" s="29" t="str">
        <f>'II IT-A'!Q20</f>
        <v>O</v>
      </c>
      <c r="R34" s="29">
        <f>'II IT-A'!R20</f>
        <v>10</v>
      </c>
      <c r="S34" s="29" t="str">
        <f>'II IT-A'!S20</f>
        <v>O</v>
      </c>
      <c r="T34" s="29">
        <f>'II IT-A'!T20</f>
        <v>10</v>
      </c>
      <c r="U34" s="29" t="str">
        <f>'II IT-A'!U20</f>
        <v>O</v>
      </c>
      <c r="V34" s="29">
        <f>'II IT-A'!V20</f>
        <v>10</v>
      </c>
      <c r="W34" s="29" t="str">
        <f>'II IT-A'!W20</f>
        <v>O</v>
      </c>
      <c r="X34" s="29">
        <f>'II IT-A'!X20</f>
        <v>10</v>
      </c>
      <c r="Y34" s="67" t="str">
        <f t="shared" si="2"/>
        <v>Pass</v>
      </c>
      <c r="Z34" s="30">
        <f t="shared" si="0"/>
        <v>317</v>
      </c>
      <c r="AA34" s="60">
        <f t="shared" si="1"/>
        <v>88.05555555555556</v>
      </c>
      <c r="AB34" s="46" t="str">
        <f t="shared" si="3"/>
        <v>Pass</v>
      </c>
    </row>
    <row r="35" spans="1:28" ht="24.75" customHeight="1">
      <c r="A35" s="28">
        <f>'II IT-A'!A21</f>
        <v>13</v>
      </c>
      <c r="B35" s="28" t="str">
        <f>'II IT-A'!B21</f>
        <v>16321A1213</v>
      </c>
      <c r="C35" s="29" t="str">
        <f>'II IT-A'!C21</f>
        <v>A+</v>
      </c>
      <c r="D35" s="29">
        <f>'II IT-A'!D21</f>
        <v>9</v>
      </c>
      <c r="E35" s="29" t="str">
        <f>'II IT-A'!E21</f>
        <v>B+</v>
      </c>
      <c r="F35" s="29">
        <f>'II IT-A'!F21</f>
        <v>7</v>
      </c>
      <c r="G35" s="29" t="str">
        <f>'II IT-A'!G21</f>
        <v>A+</v>
      </c>
      <c r="H35" s="29">
        <f>'II IT-A'!H21</f>
        <v>9</v>
      </c>
      <c r="I35" s="29" t="str">
        <f>'II IT-A'!I21</f>
        <v>C</v>
      </c>
      <c r="J35" s="29">
        <f>'II IT-A'!J21</f>
        <v>5</v>
      </c>
      <c r="K35" s="29" t="str">
        <f>'II IT-A'!K21</f>
        <v>B+</v>
      </c>
      <c r="L35" s="29">
        <f>'II IT-A'!L21</f>
        <v>7</v>
      </c>
      <c r="M35" s="29" t="str">
        <f>'II IT-A'!M21</f>
        <v>B</v>
      </c>
      <c r="N35" s="29">
        <f>'II IT-A'!N21</f>
        <v>6</v>
      </c>
      <c r="O35" s="29" t="str">
        <f>'II IT-A'!O21</f>
        <v>O</v>
      </c>
      <c r="P35" s="29">
        <f>'II IT-A'!P21</f>
        <v>10</v>
      </c>
      <c r="Q35" s="29" t="str">
        <f>'II IT-A'!Q21</f>
        <v>A+</v>
      </c>
      <c r="R35" s="29">
        <f>'II IT-A'!R21</f>
        <v>9</v>
      </c>
      <c r="S35" s="29" t="str">
        <f>'II IT-A'!S21</f>
        <v>O</v>
      </c>
      <c r="T35" s="29">
        <f>'II IT-A'!T21</f>
        <v>10</v>
      </c>
      <c r="U35" s="29" t="str">
        <f>'II IT-A'!U21</f>
        <v>O</v>
      </c>
      <c r="V35" s="29">
        <f>'II IT-A'!V21</f>
        <v>10</v>
      </c>
      <c r="W35" s="29" t="str">
        <f>'II IT-A'!W21</f>
        <v>O</v>
      </c>
      <c r="X35" s="29">
        <f>'II IT-A'!X21</f>
        <v>10</v>
      </c>
      <c r="Y35" s="67" t="str">
        <f t="shared" si="2"/>
        <v>Pass</v>
      </c>
      <c r="Z35" s="30">
        <f t="shared" si="0"/>
        <v>300</v>
      </c>
      <c r="AA35" s="60">
        <f t="shared" si="1"/>
        <v>83.33333333333334</v>
      </c>
      <c r="AB35" s="46" t="str">
        <f t="shared" si="3"/>
        <v>Pass</v>
      </c>
    </row>
    <row r="36" spans="1:28" ht="24.75" customHeight="1">
      <c r="A36" s="28">
        <f>'II IT-A'!A22</f>
        <v>14</v>
      </c>
      <c r="B36" s="28" t="str">
        <f>'II IT-A'!B22</f>
        <v>16321A1214</v>
      </c>
      <c r="C36" s="29" t="str">
        <f>'II IT-A'!C22</f>
        <v>B+</v>
      </c>
      <c r="D36" s="29">
        <f>'II IT-A'!D22</f>
        <v>7</v>
      </c>
      <c r="E36" s="29" t="str">
        <f>'II IT-A'!E22</f>
        <v>C</v>
      </c>
      <c r="F36" s="29">
        <f>'II IT-A'!F22</f>
        <v>5</v>
      </c>
      <c r="G36" s="29" t="str">
        <f>'II IT-A'!G22</f>
        <v>C</v>
      </c>
      <c r="H36" s="29">
        <f>'II IT-A'!H22</f>
        <v>5</v>
      </c>
      <c r="I36" s="29" t="str">
        <f>'II IT-A'!I22</f>
        <v>F</v>
      </c>
      <c r="J36" s="29">
        <f>'II IT-A'!J22</f>
        <v>0</v>
      </c>
      <c r="K36" s="29" t="str">
        <f>'II IT-A'!K22</f>
        <v>F</v>
      </c>
      <c r="L36" s="29">
        <f>'II IT-A'!L22</f>
        <v>0</v>
      </c>
      <c r="M36" s="29" t="str">
        <f>'II IT-A'!M22</f>
        <v>C</v>
      </c>
      <c r="N36" s="29">
        <f>'II IT-A'!N22</f>
        <v>5</v>
      </c>
      <c r="O36" s="29" t="str">
        <f>'II IT-A'!O22</f>
        <v>B+</v>
      </c>
      <c r="P36" s="29">
        <f>'II IT-A'!P22</f>
        <v>7</v>
      </c>
      <c r="Q36" s="29" t="str">
        <f>'II IT-A'!Q22</f>
        <v>B+</v>
      </c>
      <c r="R36" s="29">
        <f>'II IT-A'!R22</f>
        <v>7</v>
      </c>
      <c r="S36" s="29" t="str">
        <f>'II IT-A'!S22</f>
        <v>A+</v>
      </c>
      <c r="T36" s="29">
        <f>'II IT-A'!T22</f>
        <v>9</v>
      </c>
      <c r="U36" s="29" t="str">
        <f>'II IT-A'!U22</f>
        <v>A+</v>
      </c>
      <c r="V36" s="29">
        <f>'II IT-A'!V22</f>
        <v>9</v>
      </c>
      <c r="W36" s="29" t="str">
        <f>'II IT-A'!W22</f>
        <v>A+</v>
      </c>
      <c r="X36" s="29">
        <f>'II IT-A'!X22</f>
        <v>9</v>
      </c>
      <c r="Y36" s="67" t="str">
        <f t="shared" si="2"/>
        <v>Fail</v>
      </c>
      <c r="Z36" s="30">
        <f t="shared" si="0"/>
        <v>202</v>
      </c>
      <c r="AA36" s="60">
        <f t="shared" si="1"/>
        <v>56.11111111111111</v>
      </c>
      <c r="AB36" s="46" t="str">
        <f t="shared" si="3"/>
        <v>Pass</v>
      </c>
    </row>
    <row r="37" spans="1:28" ht="24.75" customHeight="1">
      <c r="A37" s="28">
        <f>'II IT-A'!A23</f>
        <v>15</v>
      </c>
      <c r="B37" s="28" t="str">
        <f>'II IT-A'!B23</f>
        <v>16321A1216</v>
      </c>
      <c r="C37" s="29" t="str">
        <f>'II IT-A'!C23</f>
        <v>B+</v>
      </c>
      <c r="D37" s="29">
        <f>'II IT-A'!D23</f>
        <v>7</v>
      </c>
      <c r="E37" s="29" t="str">
        <f>'II IT-A'!E23</f>
        <v>B</v>
      </c>
      <c r="F37" s="29">
        <f>'II IT-A'!F23</f>
        <v>6</v>
      </c>
      <c r="G37" s="29" t="str">
        <f>'II IT-A'!G23</f>
        <v>A</v>
      </c>
      <c r="H37" s="29">
        <f>'II IT-A'!H23</f>
        <v>8</v>
      </c>
      <c r="I37" s="29" t="str">
        <f>'II IT-A'!I23</f>
        <v>C</v>
      </c>
      <c r="J37" s="29">
        <f>'II IT-A'!J23</f>
        <v>5</v>
      </c>
      <c r="K37" s="29" t="str">
        <f>'II IT-A'!K23</f>
        <v>C</v>
      </c>
      <c r="L37" s="29">
        <f>'II IT-A'!L23</f>
        <v>5</v>
      </c>
      <c r="M37" s="29" t="str">
        <f>'II IT-A'!M23</f>
        <v>C</v>
      </c>
      <c r="N37" s="29">
        <f>'II IT-A'!N23</f>
        <v>5</v>
      </c>
      <c r="O37" s="29" t="str">
        <f>'II IT-A'!O23</f>
        <v>O</v>
      </c>
      <c r="P37" s="29">
        <f>'II IT-A'!P23</f>
        <v>10</v>
      </c>
      <c r="Q37" s="29" t="str">
        <f>'II IT-A'!Q23</f>
        <v>O</v>
      </c>
      <c r="R37" s="29">
        <f>'II IT-A'!R23</f>
        <v>10</v>
      </c>
      <c r="S37" s="29" t="str">
        <f>'II IT-A'!S23</f>
        <v>O</v>
      </c>
      <c r="T37" s="29">
        <f>'II IT-A'!T23</f>
        <v>10</v>
      </c>
      <c r="U37" s="29" t="str">
        <f>'II IT-A'!U23</f>
        <v>O</v>
      </c>
      <c r="V37" s="29">
        <f>'II IT-A'!V23</f>
        <v>10</v>
      </c>
      <c r="W37" s="29" t="str">
        <f>'II IT-A'!W23</f>
        <v>O</v>
      </c>
      <c r="X37" s="29">
        <f>'II IT-A'!X23</f>
        <v>10</v>
      </c>
      <c r="Y37" s="67" t="str">
        <f t="shared" si="2"/>
        <v>Pass</v>
      </c>
      <c r="Z37" s="30">
        <f t="shared" si="0"/>
        <v>279</v>
      </c>
      <c r="AA37" s="60">
        <f t="shared" si="1"/>
        <v>77.5</v>
      </c>
      <c r="AB37" s="46" t="str">
        <f t="shared" si="3"/>
        <v>Pass</v>
      </c>
    </row>
    <row r="38" spans="1:28" ht="24.75" customHeight="1">
      <c r="A38" s="28">
        <f>'II IT-A'!A24</f>
        <v>16</v>
      </c>
      <c r="B38" s="28" t="str">
        <f>'II IT-A'!B24</f>
        <v>16321A1217</v>
      </c>
      <c r="C38" s="29" t="str">
        <f>'II IT-A'!C24</f>
        <v>B</v>
      </c>
      <c r="D38" s="29">
        <f>'II IT-A'!D24</f>
        <v>6</v>
      </c>
      <c r="E38" s="29" t="str">
        <f>'II IT-A'!E24</f>
        <v>B</v>
      </c>
      <c r="F38" s="29">
        <f>'II IT-A'!F24</f>
        <v>6</v>
      </c>
      <c r="G38" s="29" t="str">
        <f>'II IT-A'!G24</f>
        <v>C</v>
      </c>
      <c r="H38" s="29">
        <f>'II IT-A'!H24</f>
        <v>5</v>
      </c>
      <c r="I38" s="29" t="str">
        <f>'II IT-A'!I24</f>
        <v>F</v>
      </c>
      <c r="J38" s="29">
        <f>'II IT-A'!J24</f>
        <v>0</v>
      </c>
      <c r="K38" s="29" t="str">
        <f>'II IT-A'!K24</f>
        <v>C</v>
      </c>
      <c r="L38" s="29">
        <f>'II IT-A'!L24</f>
        <v>5</v>
      </c>
      <c r="M38" s="29" t="str">
        <f>'II IT-A'!M24</f>
        <v>C</v>
      </c>
      <c r="N38" s="29">
        <f>'II IT-A'!N24</f>
        <v>5</v>
      </c>
      <c r="O38" s="29" t="str">
        <f>'II IT-A'!O24</f>
        <v>B+</v>
      </c>
      <c r="P38" s="29">
        <f>'II IT-A'!P24</f>
        <v>7</v>
      </c>
      <c r="Q38" s="29" t="str">
        <f>'II IT-A'!Q24</f>
        <v>A+</v>
      </c>
      <c r="R38" s="29">
        <f>'II IT-A'!R24</f>
        <v>9</v>
      </c>
      <c r="S38" s="29" t="str">
        <f>'II IT-A'!S24</f>
        <v>A+</v>
      </c>
      <c r="T38" s="29">
        <f>'II IT-A'!T24</f>
        <v>9</v>
      </c>
      <c r="U38" s="29" t="str">
        <f>'II IT-A'!U24</f>
        <v>A+</v>
      </c>
      <c r="V38" s="29">
        <f>'II IT-A'!V24</f>
        <v>9</v>
      </c>
      <c r="W38" s="29" t="str">
        <f>'II IT-A'!W24</f>
        <v>A+</v>
      </c>
      <c r="X38" s="29">
        <f>'II IT-A'!X24</f>
        <v>9</v>
      </c>
      <c r="Y38" s="67" t="str">
        <f t="shared" si="2"/>
        <v>Fail</v>
      </c>
      <c r="Z38" s="30">
        <f t="shared" si="0"/>
        <v>227</v>
      </c>
      <c r="AA38" s="60">
        <f t="shared" si="1"/>
        <v>63.05555555555556</v>
      </c>
      <c r="AB38" s="46" t="str">
        <f t="shared" si="3"/>
        <v>Pass</v>
      </c>
    </row>
    <row r="39" spans="1:28" ht="24.75" customHeight="1">
      <c r="A39" s="28">
        <f>'II IT-A'!A25</f>
        <v>17</v>
      </c>
      <c r="B39" s="28" t="str">
        <f>'II IT-A'!B25</f>
        <v>16321A1218</v>
      </c>
      <c r="C39" s="29" t="str">
        <f>'II IT-A'!C25</f>
        <v>A</v>
      </c>
      <c r="D39" s="29">
        <f>'II IT-A'!D25</f>
        <v>8</v>
      </c>
      <c r="E39" s="29" t="str">
        <f>'II IT-A'!E25</f>
        <v>B</v>
      </c>
      <c r="F39" s="29">
        <f>'II IT-A'!F25</f>
        <v>6</v>
      </c>
      <c r="G39" s="29" t="str">
        <f>'II IT-A'!G25</f>
        <v>A</v>
      </c>
      <c r="H39" s="29">
        <f>'II IT-A'!H25</f>
        <v>8</v>
      </c>
      <c r="I39" s="29" t="str">
        <f>'II IT-A'!I25</f>
        <v>A</v>
      </c>
      <c r="J39" s="29">
        <f>'II IT-A'!J25</f>
        <v>8</v>
      </c>
      <c r="K39" s="29" t="str">
        <f>'II IT-A'!K25</f>
        <v>A</v>
      </c>
      <c r="L39" s="29">
        <f>'II IT-A'!L25</f>
        <v>8</v>
      </c>
      <c r="M39" s="29" t="str">
        <f>'II IT-A'!M25</f>
        <v>B+</v>
      </c>
      <c r="N39" s="29">
        <f>'II IT-A'!N25</f>
        <v>7</v>
      </c>
      <c r="O39" s="29" t="str">
        <f>'II IT-A'!O25</f>
        <v>A+</v>
      </c>
      <c r="P39" s="29">
        <f>'II IT-A'!P25</f>
        <v>9</v>
      </c>
      <c r="Q39" s="29" t="str">
        <f>'II IT-A'!Q25</f>
        <v>O</v>
      </c>
      <c r="R39" s="29">
        <f>'II IT-A'!R25</f>
        <v>10</v>
      </c>
      <c r="S39" s="29" t="str">
        <f>'II IT-A'!S25</f>
        <v>O</v>
      </c>
      <c r="T39" s="29">
        <f>'II IT-A'!T25</f>
        <v>10</v>
      </c>
      <c r="U39" s="29" t="str">
        <f>'II IT-A'!U25</f>
        <v>O</v>
      </c>
      <c r="V39" s="29">
        <f>'II IT-A'!V25</f>
        <v>10</v>
      </c>
      <c r="W39" s="29" t="str">
        <f>'II IT-A'!W25</f>
        <v>O</v>
      </c>
      <c r="X39" s="29">
        <f>'II IT-A'!X25</f>
        <v>10</v>
      </c>
      <c r="Y39" s="67" t="str">
        <f t="shared" si="2"/>
        <v>Pass</v>
      </c>
      <c r="Z39" s="30">
        <f t="shared" si="0"/>
        <v>308</v>
      </c>
      <c r="AA39" s="60">
        <f t="shared" si="1"/>
        <v>85.55555555555556</v>
      </c>
      <c r="AB39" s="46" t="str">
        <f t="shared" si="3"/>
        <v>Pass</v>
      </c>
    </row>
    <row r="40" spans="1:28" ht="24.75" customHeight="1">
      <c r="A40" s="28">
        <f>'II IT-A'!A26</f>
        <v>18</v>
      </c>
      <c r="B40" s="28" t="str">
        <f>'II IT-A'!B26</f>
        <v>16321A1219</v>
      </c>
      <c r="C40" s="29" t="str">
        <f>'II IT-A'!C26</f>
        <v>A</v>
      </c>
      <c r="D40" s="29">
        <f>'II IT-A'!D26</f>
        <v>8</v>
      </c>
      <c r="E40" s="29" t="str">
        <f>'II IT-A'!E26</f>
        <v>B</v>
      </c>
      <c r="F40" s="29">
        <f>'II IT-A'!F26</f>
        <v>6</v>
      </c>
      <c r="G40" s="29" t="str">
        <f>'II IT-A'!G26</f>
        <v>C</v>
      </c>
      <c r="H40" s="29">
        <f>'II IT-A'!H26</f>
        <v>5</v>
      </c>
      <c r="I40" s="29" t="str">
        <f>'II IT-A'!I26</f>
        <v>C</v>
      </c>
      <c r="J40" s="29">
        <f>'II IT-A'!J26</f>
        <v>5</v>
      </c>
      <c r="K40" s="29" t="str">
        <f>'II IT-A'!K26</f>
        <v>B</v>
      </c>
      <c r="L40" s="29">
        <f>'II IT-A'!L26</f>
        <v>6</v>
      </c>
      <c r="M40" s="29" t="str">
        <f>'II IT-A'!M26</f>
        <v>B</v>
      </c>
      <c r="N40" s="29">
        <f>'II IT-A'!N26</f>
        <v>6</v>
      </c>
      <c r="O40" s="29" t="str">
        <f>'II IT-A'!O26</f>
        <v>A+</v>
      </c>
      <c r="P40" s="29">
        <f>'II IT-A'!P26</f>
        <v>9</v>
      </c>
      <c r="Q40" s="29" t="str">
        <f>'II IT-A'!Q26</f>
        <v>A</v>
      </c>
      <c r="R40" s="29">
        <f>'II IT-A'!R26</f>
        <v>8</v>
      </c>
      <c r="S40" s="29" t="str">
        <f>'II IT-A'!S26</f>
        <v>A+</v>
      </c>
      <c r="T40" s="29">
        <f>'II IT-A'!T26</f>
        <v>9</v>
      </c>
      <c r="U40" s="29" t="str">
        <f>'II IT-A'!U26</f>
        <v>A+</v>
      </c>
      <c r="V40" s="29">
        <f>'II IT-A'!V26</f>
        <v>9</v>
      </c>
      <c r="W40" s="29" t="str">
        <f>'II IT-A'!W26</f>
        <v>A+</v>
      </c>
      <c r="X40" s="29">
        <f>'II IT-A'!X26</f>
        <v>9</v>
      </c>
      <c r="Y40" s="67" t="str">
        <f t="shared" si="2"/>
        <v>Pass</v>
      </c>
      <c r="Z40" s="30">
        <f t="shared" si="0"/>
        <v>261</v>
      </c>
      <c r="AA40" s="60">
        <f t="shared" si="1"/>
        <v>72.5</v>
      </c>
      <c r="AB40" s="46" t="str">
        <f t="shared" si="3"/>
        <v>Pass</v>
      </c>
    </row>
    <row r="41" spans="1:28" ht="24.75" customHeight="1">
      <c r="A41" s="28">
        <f>'II IT-A'!A27</f>
        <v>19</v>
      </c>
      <c r="B41" s="28" t="str">
        <f>'II IT-A'!B27</f>
        <v>16321A1220</v>
      </c>
      <c r="C41" s="29" t="str">
        <f>'II IT-A'!C27</f>
        <v>B+</v>
      </c>
      <c r="D41" s="29">
        <f>'II IT-A'!D27</f>
        <v>7</v>
      </c>
      <c r="E41" s="29" t="str">
        <f>'II IT-A'!E27</f>
        <v>O</v>
      </c>
      <c r="F41" s="29">
        <f>'II IT-A'!F27</f>
        <v>10</v>
      </c>
      <c r="G41" s="29" t="str">
        <f>'II IT-A'!G27</f>
        <v>B+</v>
      </c>
      <c r="H41" s="29">
        <f>'II IT-A'!H27</f>
        <v>7</v>
      </c>
      <c r="I41" s="29" t="str">
        <f>'II IT-A'!I27</f>
        <v>C</v>
      </c>
      <c r="J41" s="29">
        <f>'II IT-A'!J27</f>
        <v>5</v>
      </c>
      <c r="K41" s="29" t="str">
        <f>'II IT-A'!K27</f>
        <v>C</v>
      </c>
      <c r="L41" s="29">
        <f>'II IT-A'!L27</f>
        <v>5</v>
      </c>
      <c r="M41" s="29" t="str">
        <f>'II IT-A'!M27</f>
        <v>C</v>
      </c>
      <c r="N41" s="29">
        <f>'II IT-A'!N27</f>
        <v>5</v>
      </c>
      <c r="O41" s="29" t="str">
        <f>'II IT-A'!O27</f>
        <v>O</v>
      </c>
      <c r="P41" s="29">
        <f>'II IT-A'!P27</f>
        <v>10</v>
      </c>
      <c r="Q41" s="29" t="str">
        <f>'II IT-A'!Q27</f>
        <v>O</v>
      </c>
      <c r="R41" s="29">
        <f>'II IT-A'!R27</f>
        <v>10</v>
      </c>
      <c r="S41" s="29" t="str">
        <f>'II IT-A'!S27</f>
        <v>O</v>
      </c>
      <c r="T41" s="29">
        <f>'II IT-A'!T27</f>
        <v>10</v>
      </c>
      <c r="U41" s="29" t="str">
        <f>'II IT-A'!U27</f>
        <v>O</v>
      </c>
      <c r="V41" s="29">
        <f>'II IT-A'!V27</f>
        <v>10</v>
      </c>
      <c r="W41" s="29" t="str">
        <f>'II IT-A'!W27</f>
        <v>O</v>
      </c>
      <c r="X41" s="29">
        <f>'II IT-A'!X27</f>
        <v>10</v>
      </c>
      <c r="Y41" s="67" t="str">
        <f t="shared" si="2"/>
        <v>Pass</v>
      </c>
      <c r="Z41" s="30">
        <f t="shared" si="0"/>
        <v>292</v>
      </c>
      <c r="AA41" s="60">
        <f t="shared" si="1"/>
        <v>81.11111111111111</v>
      </c>
      <c r="AB41" s="46" t="str">
        <f t="shared" si="3"/>
        <v>Pass</v>
      </c>
    </row>
    <row r="42" spans="1:28" ht="24.75" customHeight="1">
      <c r="A42" s="28">
        <f>'II IT-A'!A28</f>
        <v>20</v>
      </c>
      <c r="B42" s="28" t="str">
        <f>'II IT-A'!B28</f>
        <v>16321A1221</v>
      </c>
      <c r="C42" s="29" t="str">
        <f>'II IT-A'!C28</f>
        <v>A</v>
      </c>
      <c r="D42" s="29">
        <f>'II IT-A'!D28</f>
        <v>8</v>
      </c>
      <c r="E42" s="29" t="str">
        <f>'II IT-A'!E28</f>
        <v>A</v>
      </c>
      <c r="F42" s="29">
        <f>'II IT-A'!F28</f>
        <v>8</v>
      </c>
      <c r="G42" s="29" t="str">
        <f>'II IT-A'!G28</f>
        <v>A+</v>
      </c>
      <c r="H42" s="29">
        <f>'II IT-A'!H28</f>
        <v>9</v>
      </c>
      <c r="I42" s="29" t="str">
        <f>'II IT-A'!I28</f>
        <v>A</v>
      </c>
      <c r="J42" s="29">
        <f>'II IT-A'!J28</f>
        <v>8</v>
      </c>
      <c r="K42" s="29" t="str">
        <f>'II IT-A'!K28</f>
        <v>A</v>
      </c>
      <c r="L42" s="29">
        <f>'II IT-A'!L28</f>
        <v>8</v>
      </c>
      <c r="M42" s="29" t="str">
        <f>'II IT-A'!M28</f>
        <v>B</v>
      </c>
      <c r="N42" s="29">
        <f>'II IT-A'!N28</f>
        <v>6</v>
      </c>
      <c r="O42" s="29" t="str">
        <f>'II IT-A'!O28</f>
        <v>O</v>
      </c>
      <c r="P42" s="29">
        <f>'II IT-A'!P28</f>
        <v>10</v>
      </c>
      <c r="Q42" s="29" t="str">
        <f>'II IT-A'!Q28</f>
        <v>O</v>
      </c>
      <c r="R42" s="29">
        <f>'II IT-A'!R28</f>
        <v>10</v>
      </c>
      <c r="S42" s="29" t="str">
        <f>'II IT-A'!S28</f>
        <v>O</v>
      </c>
      <c r="T42" s="29">
        <f>'II IT-A'!T28</f>
        <v>10</v>
      </c>
      <c r="U42" s="29" t="str">
        <f>'II IT-A'!U28</f>
        <v>O</v>
      </c>
      <c r="V42" s="29">
        <f>'II IT-A'!V28</f>
        <v>10</v>
      </c>
      <c r="W42" s="29" t="str">
        <f>'II IT-A'!W28</f>
        <v>O</v>
      </c>
      <c r="X42" s="29">
        <f>'II IT-A'!X28</f>
        <v>10</v>
      </c>
      <c r="Y42" s="67" t="str">
        <f t="shared" si="2"/>
        <v>Pass</v>
      </c>
      <c r="Z42" s="30">
        <f t="shared" si="0"/>
        <v>319</v>
      </c>
      <c r="AA42" s="60">
        <f t="shared" si="1"/>
        <v>88.61111111111111</v>
      </c>
      <c r="AB42" s="46" t="str">
        <f t="shared" si="3"/>
        <v>Pass</v>
      </c>
    </row>
    <row r="43" spans="1:28" ht="24.75" customHeight="1">
      <c r="A43" s="28">
        <f>'II IT-A'!A29</f>
        <v>21</v>
      </c>
      <c r="B43" s="28" t="str">
        <f>'II IT-A'!B29</f>
        <v>16321A1222</v>
      </c>
      <c r="C43" s="29" t="str">
        <f>'II IT-A'!C29</f>
        <v>B</v>
      </c>
      <c r="D43" s="29">
        <f>'II IT-A'!D29</f>
        <v>6</v>
      </c>
      <c r="E43" s="29" t="str">
        <f>'II IT-A'!E29</f>
        <v>C</v>
      </c>
      <c r="F43" s="29">
        <f>'II IT-A'!F29</f>
        <v>5</v>
      </c>
      <c r="G43" s="29" t="str">
        <f>'II IT-A'!G29</f>
        <v>C</v>
      </c>
      <c r="H43" s="29">
        <f>'II IT-A'!H29</f>
        <v>5</v>
      </c>
      <c r="I43" s="29" t="str">
        <f>'II IT-A'!I29</f>
        <v>C</v>
      </c>
      <c r="J43" s="29">
        <f>'II IT-A'!J29</f>
        <v>5</v>
      </c>
      <c r="K43" s="29" t="str">
        <f>'II IT-A'!K29</f>
        <v>B</v>
      </c>
      <c r="L43" s="29">
        <f>'II IT-A'!L29</f>
        <v>6</v>
      </c>
      <c r="M43" s="29" t="str">
        <f>'II IT-A'!M29</f>
        <v>C</v>
      </c>
      <c r="N43" s="29">
        <f>'II IT-A'!N29</f>
        <v>5</v>
      </c>
      <c r="O43" s="29" t="str">
        <f>'II IT-A'!O29</f>
        <v>A</v>
      </c>
      <c r="P43" s="29">
        <f>'II IT-A'!P29</f>
        <v>8</v>
      </c>
      <c r="Q43" s="29" t="str">
        <f>'II IT-A'!Q29</f>
        <v>A+</v>
      </c>
      <c r="R43" s="29">
        <f>'II IT-A'!R29</f>
        <v>9</v>
      </c>
      <c r="S43" s="29" t="str">
        <f>'II IT-A'!S29</f>
        <v>O</v>
      </c>
      <c r="T43" s="29">
        <f>'II IT-A'!T29</f>
        <v>10</v>
      </c>
      <c r="U43" s="29" t="str">
        <f>'II IT-A'!U29</f>
        <v>O</v>
      </c>
      <c r="V43" s="29">
        <f>'II IT-A'!V29</f>
        <v>10</v>
      </c>
      <c r="W43" s="29" t="str">
        <f>'II IT-A'!W29</f>
        <v>O</v>
      </c>
      <c r="X43" s="29">
        <f>'II IT-A'!X29</f>
        <v>10</v>
      </c>
      <c r="Y43" s="67" t="str">
        <f t="shared" si="2"/>
        <v>Pass</v>
      </c>
      <c r="Z43" s="30">
        <f t="shared" si="0"/>
        <v>261</v>
      </c>
      <c r="AA43" s="60">
        <f t="shared" si="1"/>
        <v>72.5</v>
      </c>
      <c r="AB43" s="46" t="str">
        <f t="shared" si="3"/>
        <v>Pass</v>
      </c>
    </row>
    <row r="44" spans="1:28" ht="24.75" customHeight="1">
      <c r="A44" s="28">
        <f>'II IT-A'!A30</f>
        <v>22</v>
      </c>
      <c r="B44" s="28" t="str">
        <f>'II IT-A'!B30</f>
        <v>16321A1223</v>
      </c>
      <c r="C44" s="29" t="str">
        <f>'II IT-A'!C30</f>
        <v>A</v>
      </c>
      <c r="D44" s="29">
        <f>'II IT-A'!D30</f>
        <v>8</v>
      </c>
      <c r="E44" s="29" t="str">
        <f>'II IT-A'!E30</f>
        <v>B</v>
      </c>
      <c r="F44" s="29">
        <f>'II IT-A'!F30</f>
        <v>6</v>
      </c>
      <c r="G44" s="29" t="str">
        <f>'II IT-A'!G30</f>
        <v>B</v>
      </c>
      <c r="H44" s="29">
        <f>'II IT-A'!H30</f>
        <v>6</v>
      </c>
      <c r="I44" s="29" t="str">
        <f>'II IT-A'!I30</f>
        <v>C</v>
      </c>
      <c r="J44" s="29">
        <f>'II IT-A'!J30</f>
        <v>5</v>
      </c>
      <c r="K44" s="29" t="str">
        <f>'II IT-A'!K30</f>
        <v>B</v>
      </c>
      <c r="L44" s="29">
        <f>'II IT-A'!L30</f>
        <v>6</v>
      </c>
      <c r="M44" s="29" t="str">
        <f>'II IT-A'!M30</f>
        <v>B</v>
      </c>
      <c r="N44" s="29">
        <f>'II IT-A'!N30</f>
        <v>6</v>
      </c>
      <c r="O44" s="29" t="str">
        <f>'II IT-A'!O30</f>
        <v>O</v>
      </c>
      <c r="P44" s="29">
        <f>'II IT-A'!P30</f>
        <v>10</v>
      </c>
      <c r="Q44" s="29" t="str">
        <f>'II IT-A'!Q30</f>
        <v>O</v>
      </c>
      <c r="R44" s="29">
        <f>'II IT-A'!R30</f>
        <v>10</v>
      </c>
      <c r="S44" s="29" t="str">
        <f>'II IT-A'!S30</f>
        <v>O</v>
      </c>
      <c r="T44" s="29">
        <f>'II IT-A'!T30</f>
        <v>10</v>
      </c>
      <c r="U44" s="29" t="str">
        <f>'II IT-A'!U30</f>
        <v>O</v>
      </c>
      <c r="V44" s="29">
        <f>'II IT-A'!V30</f>
        <v>10</v>
      </c>
      <c r="W44" s="29" t="str">
        <f>'II IT-A'!W30</f>
        <v>O</v>
      </c>
      <c r="X44" s="29">
        <f>'II IT-A'!X30</f>
        <v>10</v>
      </c>
      <c r="Y44" s="67" t="str">
        <f t="shared" si="2"/>
        <v>Pass</v>
      </c>
      <c r="Z44" s="30">
        <f t="shared" si="0"/>
        <v>282</v>
      </c>
      <c r="AA44" s="60">
        <f t="shared" si="1"/>
        <v>78.33333333333333</v>
      </c>
      <c r="AB44" s="46" t="str">
        <f t="shared" si="3"/>
        <v>Pass</v>
      </c>
    </row>
    <row r="45" spans="1:28" ht="24.75" customHeight="1">
      <c r="A45" s="28">
        <f>'II IT-A'!A31</f>
        <v>23</v>
      </c>
      <c r="B45" s="28" t="str">
        <f>'II IT-A'!B31</f>
        <v>16321A1224</v>
      </c>
      <c r="C45" s="29" t="str">
        <f>'II IT-A'!C31</f>
        <v>A</v>
      </c>
      <c r="D45" s="29">
        <f>'II IT-A'!D31</f>
        <v>8</v>
      </c>
      <c r="E45" s="29" t="str">
        <f>'II IT-A'!E31</f>
        <v>B+</v>
      </c>
      <c r="F45" s="29">
        <f>'II IT-A'!F31</f>
        <v>7</v>
      </c>
      <c r="G45" s="29" t="str">
        <f>'II IT-A'!G31</f>
        <v>B</v>
      </c>
      <c r="H45" s="29">
        <f>'II IT-A'!H31</f>
        <v>6</v>
      </c>
      <c r="I45" s="29" t="str">
        <f>'II IT-A'!I31</f>
        <v>B+</v>
      </c>
      <c r="J45" s="29">
        <f>'II IT-A'!J31</f>
        <v>7</v>
      </c>
      <c r="K45" s="29" t="str">
        <f>'II IT-A'!K31</f>
        <v>B</v>
      </c>
      <c r="L45" s="29">
        <f>'II IT-A'!L31</f>
        <v>6</v>
      </c>
      <c r="M45" s="29" t="str">
        <f>'II IT-A'!M31</f>
        <v>B</v>
      </c>
      <c r="N45" s="29">
        <f>'II IT-A'!N31</f>
        <v>6</v>
      </c>
      <c r="O45" s="29" t="str">
        <f>'II IT-A'!O31</f>
        <v>A+</v>
      </c>
      <c r="P45" s="29">
        <f>'II IT-A'!P31</f>
        <v>9</v>
      </c>
      <c r="Q45" s="29" t="str">
        <f>'II IT-A'!Q31</f>
        <v>O</v>
      </c>
      <c r="R45" s="29">
        <f>'II IT-A'!R31</f>
        <v>10</v>
      </c>
      <c r="S45" s="29" t="str">
        <f>'II IT-A'!S31</f>
        <v>O</v>
      </c>
      <c r="T45" s="29">
        <f>'II IT-A'!T31</f>
        <v>10</v>
      </c>
      <c r="U45" s="29" t="str">
        <f>'II IT-A'!U31</f>
        <v>O</v>
      </c>
      <c r="V45" s="29">
        <f>'II IT-A'!V31</f>
        <v>10</v>
      </c>
      <c r="W45" s="29" t="str">
        <f>'II IT-A'!W31</f>
        <v>O</v>
      </c>
      <c r="X45" s="29">
        <f>'II IT-A'!X31</f>
        <v>10</v>
      </c>
      <c r="Y45" s="67" t="str">
        <f t="shared" si="2"/>
        <v>Pass</v>
      </c>
      <c r="Z45" s="30">
        <f t="shared" si="0"/>
        <v>292</v>
      </c>
      <c r="AA45" s="60">
        <f t="shared" si="1"/>
        <v>81.11111111111111</v>
      </c>
      <c r="AB45" s="46" t="str">
        <f t="shared" si="3"/>
        <v>Pass</v>
      </c>
    </row>
    <row r="46" spans="1:28" ht="24.75" customHeight="1">
      <c r="A46" s="28">
        <f>'II IT-A'!A32</f>
        <v>24</v>
      </c>
      <c r="B46" s="28" t="str">
        <f>'II IT-A'!B32</f>
        <v>16321A1225</v>
      </c>
      <c r="C46" s="29" t="str">
        <f>'II IT-A'!C32</f>
        <v>B</v>
      </c>
      <c r="D46" s="29">
        <f>'II IT-A'!D32</f>
        <v>6</v>
      </c>
      <c r="E46" s="29" t="str">
        <f>'II IT-A'!E32</f>
        <v>C</v>
      </c>
      <c r="F46" s="29">
        <f>'II IT-A'!F32</f>
        <v>5</v>
      </c>
      <c r="G46" s="29" t="str">
        <f>'II IT-A'!G32</f>
        <v>B</v>
      </c>
      <c r="H46" s="29">
        <f>'II IT-A'!H32</f>
        <v>6</v>
      </c>
      <c r="I46" s="29" t="str">
        <f>'II IT-A'!I32</f>
        <v>C</v>
      </c>
      <c r="J46" s="29">
        <f>'II IT-A'!J32</f>
        <v>5</v>
      </c>
      <c r="K46" s="29" t="str">
        <f>'II IT-A'!K32</f>
        <v>B</v>
      </c>
      <c r="L46" s="29">
        <f>'II IT-A'!L32</f>
        <v>6</v>
      </c>
      <c r="M46" s="29" t="str">
        <f>'II IT-A'!M32</f>
        <v>C</v>
      </c>
      <c r="N46" s="29">
        <f>'II IT-A'!N32</f>
        <v>5</v>
      </c>
      <c r="O46" s="29" t="str">
        <f>'II IT-A'!O32</f>
        <v>O</v>
      </c>
      <c r="P46" s="29">
        <f>'II IT-A'!P32</f>
        <v>10</v>
      </c>
      <c r="Q46" s="29" t="str">
        <f>'II IT-A'!Q32</f>
        <v>O</v>
      </c>
      <c r="R46" s="29">
        <f>'II IT-A'!R32</f>
        <v>10</v>
      </c>
      <c r="S46" s="29" t="str">
        <f>'II IT-A'!S32</f>
        <v>O</v>
      </c>
      <c r="T46" s="29">
        <f>'II IT-A'!T32</f>
        <v>10</v>
      </c>
      <c r="U46" s="29" t="str">
        <f>'II IT-A'!U32</f>
        <v>O</v>
      </c>
      <c r="V46" s="29">
        <f>'II IT-A'!V32</f>
        <v>10</v>
      </c>
      <c r="W46" s="29" t="str">
        <f>'II IT-A'!W32</f>
        <v>O</v>
      </c>
      <c r="X46" s="29">
        <f>'II IT-A'!X32</f>
        <v>10</v>
      </c>
      <c r="Y46" s="67" t="str">
        <f t="shared" si="2"/>
        <v>Pass</v>
      </c>
      <c r="Z46" s="30">
        <f t="shared" si="0"/>
        <v>270</v>
      </c>
      <c r="AA46" s="60">
        <f t="shared" si="1"/>
        <v>75</v>
      </c>
      <c r="AB46" s="46" t="str">
        <f t="shared" si="3"/>
        <v>Pass</v>
      </c>
    </row>
    <row r="47" spans="1:28" ht="24.75" customHeight="1">
      <c r="A47" s="28">
        <f>'II IT-A'!A33</f>
        <v>25</v>
      </c>
      <c r="B47" s="28" t="str">
        <f>'II IT-A'!B33</f>
        <v>16321A1226</v>
      </c>
      <c r="C47" s="29" t="str">
        <f>'II IT-A'!C33</f>
        <v>A+</v>
      </c>
      <c r="D47" s="29">
        <f>'II IT-A'!D33</f>
        <v>9</v>
      </c>
      <c r="E47" s="29" t="str">
        <f>'II IT-A'!E33</f>
        <v>B+</v>
      </c>
      <c r="F47" s="29">
        <f>'II IT-A'!F33</f>
        <v>7</v>
      </c>
      <c r="G47" s="29" t="str">
        <f>'II IT-A'!G33</f>
        <v>A+</v>
      </c>
      <c r="H47" s="29">
        <f>'II IT-A'!H33</f>
        <v>9</v>
      </c>
      <c r="I47" s="29" t="str">
        <f>'II IT-A'!I33</f>
        <v>A</v>
      </c>
      <c r="J47" s="29">
        <f>'II IT-A'!J33</f>
        <v>8</v>
      </c>
      <c r="K47" s="29" t="str">
        <f>'II IT-A'!K33</f>
        <v>A</v>
      </c>
      <c r="L47" s="29">
        <f>'II IT-A'!L33</f>
        <v>8</v>
      </c>
      <c r="M47" s="29" t="str">
        <f>'II IT-A'!M33</f>
        <v>B</v>
      </c>
      <c r="N47" s="29">
        <f>'II IT-A'!N33</f>
        <v>6</v>
      </c>
      <c r="O47" s="29" t="str">
        <f>'II IT-A'!O33</f>
        <v>O</v>
      </c>
      <c r="P47" s="29">
        <f>'II IT-A'!P33</f>
        <v>10</v>
      </c>
      <c r="Q47" s="29" t="str">
        <f>'II IT-A'!Q33</f>
        <v>O</v>
      </c>
      <c r="R47" s="29">
        <f>'II IT-A'!R33</f>
        <v>10</v>
      </c>
      <c r="S47" s="29" t="str">
        <f>'II IT-A'!S33</f>
        <v>O</v>
      </c>
      <c r="T47" s="29">
        <f>'II IT-A'!T33</f>
        <v>10</v>
      </c>
      <c r="U47" s="29" t="str">
        <f>'II IT-A'!U33</f>
        <v>O</v>
      </c>
      <c r="V47" s="29">
        <f>'II IT-A'!V33</f>
        <v>10</v>
      </c>
      <c r="W47" s="29" t="str">
        <f>'II IT-A'!W33</f>
        <v>O</v>
      </c>
      <c r="X47" s="29">
        <f>'II IT-A'!X33</f>
        <v>10</v>
      </c>
      <c r="Y47" s="67" t="str">
        <f t="shared" si="2"/>
        <v>Pass</v>
      </c>
      <c r="Z47" s="30">
        <f t="shared" si="0"/>
        <v>318</v>
      </c>
      <c r="AA47" s="60">
        <f t="shared" si="1"/>
        <v>88.33333333333334</v>
      </c>
      <c r="AB47" s="46" t="str">
        <f t="shared" si="3"/>
        <v>Pass</v>
      </c>
    </row>
    <row r="48" spans="1:28" ht="24.75" customHeight="1">
      <c r="A48" s="28">
        <f>'II IT-A'!A34</f>
        <v>26</v>
      </c>
      <c r="B48" s="28" t="str">
        <f>'II IT-A'!B34</f>
        <v>16321A1227</v>
      </c>
      <c r="C48" s="29" t="str">
        <f>'II IT-A'!C34</f>
        <v>A</v>
      </c>
      <c r="D48" s="29">
        <f>'II IT-A'!D34</f>
        <v>8</v>
      </c>
      <c r="E48" s="29" t="str">
        <f>'II IT-A'!E34</f>
        <v>C</v>
      </c>
      <c r="F48" s="29">
        <f>'II IT-A'!F34</f>
        <v>5</v>
      </c>
      <c r="G48" s="29" t="str">
        <f>'II IT-A'!G34</f>
        <v>A</v>
      </c>
      <c r="H48" s="29">
        <f>'II IT-A'!H34</f>
        <v>8</v>
      </c>
      <c r="I48" s="29" t="str">
        <f>'II IT-A'!I34</f>
        <v>B+</v>
      </c>
      <c r="J48" s="29">
        <f>'II IT-A'!J34</f>
        <v>7</v>
      </c>
      <c r="K48" s="29" t="str">
        <f>'II IT-A'!K34</f>
        <v>B+</v>
      </c>
      <c r="L48" s="29">
        <f>'II IT-A'!L34</f>
        <v>7</v>
      </c>
      <c r="M48" s="29" t="str">
        <f>'II IT-A'!M34</f>
        <v>B</v>
      </c>
      <c r="N48" s="29">
        <f>'II IT-A'!N34</f>
        <v>6</v>
      </c>
      <c r="O48" s="29" t="str">
        <f>'II IT-A'!O34</f>
        <v>O</v>
      </c>
      <c r="P48" s="29">
        <f>'II IT-A'!P34</f>
        <v>10</v>
      </c>
      <c r="Q48" s="29" t="str">
        <f>'II IT-A'!Q34</f>
        <v>A+</v>
      </c>
      <c r="R48" s="29">
        <f>'II IT-A'!R34</f>
        <v>9</v>
      </c>
      <c r="S48" s="29" t="str">
        <f>'II IT-A'!S34</f>
        <v>O</v>
      </c>
      <c r="T48" s="29">
        <f>'II IT-A'!T34</f>
        <v>10</v>
      </c>
      <c r="U48" s="29" t="str">
        <f>'II IT-A'!U34</f>
        <v>O</v>
      </c>
      <c r="V48" s="29">
        <f>'II IT-A'!V34</f>
        <v>10</v>
      </c>
      <c r="W48" s="29" t="str">
        <f>'II IT-A'!W34</f>
        <v>O</v>
      </c>
      <c r="X48" s="29">
        <f>'II IT-A'!X34</f>
        <v>10</v>
      </c>
      <c r="Y48" s="67" t="str">
        <f t="shared" si="2"/>
        <v>Pass</v>
      </c>
      <c r="Z48" s="30">
        <f t="shared" si="0"/>
        <v>294</v>
      </c>
      <c r="AA48" s="60">
        <f t="shared" si="1"/>
        <v>81.66666666666666</v>
      </c>
      <c r="AB48" s="46" t="str">
        <f t="shared" si="3"/>
        <v>Pass</v>
      </c>
    </row>
    <row r="49" spans="1:28" ht="24.75" customHeight="1">
      <c r="A49" s="28">
        <f>'II IT-A'!A35</f>
        <v>27</v>
      </c>
      <c r="B49" s="28" t="str">
        <f>'II IT-A'!B35</f>
        <v>16321A1228</v>
      </c>
      <c r="C49" s="29" t="str">
        <f>'II IT-A'!C35</f>
        <v>C</v>
      </c>
      <c r="D49" s="29">
        <f>'II IT-A'!D35</f>
        <v>5</v>
      </c>
      <c r="E49" s="29" t="str">
        <f>'II IT-A'!E35</f>
        <v>C</v>
      </c>
      <c r="F49" s="29">
        <f>'II IT-A'!F35</f>
        <v>5</v>
      </c>
      <c r="G49" s="29" t="str">
        <f>'II IT-A'!G35</f>
        <v>B+</v>
      </c>
      <c r="H49" s="29">
        <f>'II IT-A'!H35</f>
        <v>7</v>
      </c>
      <c r="I49" s="29" t="str">
        <f>'II IT-A'!I35</f>
        <v>C</v>
      </c>
      <c r="J49" s="29">
        <f>'II IT-A'!J35</f>
        <v>5</v>
      </c>
      <c r="K49" s="29" t="str">
        <f>'II IT-A'!K35</f>
        <v>C</v>
      </c>
      <c r="L49" s="29">
        <f>'II IT-A'!L35</f>
        <v>5</v>
      </c>
      <c r="M49" s="29" t="str">
        <f>'II IT-A'!M35</f>
        <v>C</v>
      </c>
      <c r="N49" s="29">
        <f>'II IT-A'!N35</f>
        <v>5</v>
      </c>
      <c r="O49" s="29" t="str">
        <f>'II IT-A'!O35</f>
        <v>B+</v>
      </c>
      <c r="P49" s="29">
        <f>'II IT-A'!P35</f>
        <v>7</v>
      </c>
      <c r="Q49" s="29" t="str">
        <f>'II IT-A'!Q35</f>
        <v>A+</v>
      </c>
      <c r="R49" s="29">
        <f>'II IT-A'!R35</f>
        <v>9</v>
      </c>
      <c r="S49" s="29" t="str">
        <f>'II IT-A'!S35</f>
        <v>O</v>
      </c>
      <c r="T49" s="29">
        <f>'II IT-A'!T35</f>
        <v>10</v>
      </c>
      <c r="U49" s="29" t="str">
        <f>'II IT-A'!U35</f>
        <v>O</v>
      </c>
      <c r="V49" s="29">
        <f>'II IT-A'!V35</f>
        <v>10</v>
      </c>
      <c r="W49" s="29" t="str">
        <f>'II IT-A'!W35</f>
        <v>O</v>
      </c>
      <c r="X49" s="29">
        <f>'II IT-A'!X35</f>
        <v>10</v>
      </c>
      <c r="Y49" s="67" t="str">
        <f t="shared" si="2"/>
        <v>Pass</v>
      </c>
      <c r="Z49" s="30">
        <f t="shared" si="0"/>
        <v>258</v>
      </c>
      <c r="AA49" s="60">
        <f t="shared" si="1"/>
        <v>71.66666666666667</v>
      </c>
      <c r="AB49" s="46" t="str">
        <f t="shared" si="3"/>
        <v>Pass</v>
      </c>
    </row>
    <row r="50" spans="1:28" ht="24.75" customHeight="1">
      <c r="A50" s="28">
        <f>'II IT-A'!A36</f>
        <v>28</v>
      </c>
      <c r="B50" s="28" t="str">
        <f>'II IT-A'!B36</f>
        <v>16321A1229</v>
      </c>
      <c r="C50" s="29" t="str">
        <f>'II IT-A'!C36</f>
        <v>A</v>
      </c>
      <c r="D50" s="29">
        <f>'II IT-A'!D36</f>
        <v>8</v>
      </c>
      <c r="E50" s="29" t="str">
        <f>'II IT-A'!E36</f>
        <v>B+</v>
      </c>
      <c r="F50" s="29">
        <f>'II IT-A'!F36</f>
        <v>7</v>
      </c>
      <c r="G50" s="29" t="str">
        <f>'II IT-A'!G36</f>
        <v>A+</v>
      </c>
      <c r="H50" s="29">
        <f>'II IT-A'!H36</f>
        <v>9</v>
      </c>
      <c r="I50" s="29" t="str">
        <f>'II IT-A'!I36</f>
        <v>B+</v>
      </c>
      <c r="J50" s="29">
        <f>'II IT-A'!J36</f>
        <v>7</v>
      </c>
      <c r="K50" s="29" t="str">
        <f>'II IT-A'!K36</f>
        <v>A</v>
      </c>
      <c r="L50" s="29">
        <f>'II IT-A'!L36</f>
        <v>8</v>
      </c>
      <c r="M50" s="29" t="str">
        <f>'II IT-A'!M36</f>
        <v>B+</v>
      </c>
      <c r="N50" s="29">
        <f>'II IT-A'!N36</f>
        <v>7</v>
      </c>
      <c r="O50" s="29" t="str">
        <f>'II IT-A'!O36</f>
        <v>O</v>
      </c>
      <c r="P50" s="29">
        <f>'II IT-A'!P36</f>
        <v>10</v>
      </c>
      <c r="Q50" s="29" t="str">
        <f>'II IT-A'!Q36</f>
        <v>A+</v>
      </c>
      <c r="R50" s="29">
        <f>'II IT-A'!R36</f>
        <v>9</v>
      </c>
      <c r="S50" s="29" t="str">
        <f>'II IT-A'!S36</f>
        <v>O</v>
      </c>
      <c r="T50" s="29">
        <f>'II IT-A'!T36</f>
        <v>10</v>
      </c>
      <c r="U50" s="29" t="str">
        <f>'II IT-A'!U36</f>
        <v>O</v>
      </c>
      <c r="V50" s="29">
        <f>'II IT-A'!V36</f>
        <v>10</v>
      </c>
      <c r="W50" s="29" t="str">
        <f>'II IT-A'!W36</f>
        <v>O</v>
      </c>
      <c r="X50" s="29">
        <f>'II IT-A'!X36</f>
        <v>10</v>
      </c>
      <c r="Y50" s="67" t="str">
        <f t="shared" si="2"/>
        <v>Pass</v>
      </c>
      <c r="Z50" s="30">
        <f t="shared" si="0"/>
        <v>311</v>
      </c>
      <c r="AA50" s="60">
        <f t="shared" si="1"/>
        <v>86.38888888888889</v>
      </c>
      <c r="AB50" s="46" t="str">
        <f t="shared" si="3"/>
        <v>Pass</v>
      </c>
    </row>
    <row r="51" spans="1:28" ht="24.75" customHeight="1">
      <c r="A51" s="28">
        <f>'II IT-A'!A37</f>
        <v>29</v>
      </c>
      <c r="B51" s="28" t="str">
        <f>'II IT-A'!B37</f>
        <v>16321A1230</v>
      </c>
      <c r="C51" s="29" t="str">
        <f>'II IT-A'!C37</f>
        <v>B</v>
      </c>
      <c r="D51" s="29">
        <f>'II IT-A'!D37</f>
        <v>6</v>
      </c>
      <c r="E51" s="29" t="str">
        <f>'II IT-A'!E37</f>
        <v>C</v>
      </c>
      <c r="F51" s="29">
        <f>'II IT-A'!F37</f>
        <v>5</v>
      </c>
      <c r="G51" s="29" t="str">
        <f>'II IT-A'!G37</f>
        <v>C</v>
      </c>
      <c r="H51" s="29">
        <f>'II IT-A'!H37</f>
        <v>5</v>
      </c>
      <c r="I51" s="29" t="str">
        <f>'II IT-A'!I37</f>
        <v>C</v>
      </c>
      <c r="J51" s="29">
        <f>'II IT-A'!J37</f>
        <v>5</v>
      </c>
      <c r="K51" s="29" t="str">
        <f>'II IT-A'!K37</f>
        <v>B</v>
      </c>
      <c r="L51" s="29">
        <f>'II IT-A'!L37</f>
        <v>6</v>
      </c>
      <c r="M51" s="29" t="str">
        <f>'II IT-A'!M37</f>
        <v>C</v>
      </c>
      <c r="N51" s="29">
        <f>'II IT-A'!N37</f>
        <v>5</v>
      </c>
      <c r="O51" s="29" t="str">
        <f>'II IT-A'!O37</f>
        <v>O</v>
      </c>
      <c r="P51" s="29">
        <f>'II IT-A'!P37</f>
        <v>10</v>
      </c>
      <c r="Q51" s="29" t="str">
        <f>'II IT-A'!Q37</f>
        <v>O</v>
      </c>
      <c r="R51" s="29">
        <f>'II IT-A'!R37</f>
        <v>10</v>
      </c>
      <c r="S51" s="29" t="str">
        <f>'II IT-A'!S37</f>
        <v>O</v>
      </c>
      <c r="T51" s="29">
        <f>'II IT-A'!T37</f>
        <v>10</v>
      </c>
      <c r="U51" s="29" t="str">
        <f>'II IT-A'!U37</f>
        <v>O</v>
      </c>
      <c r="V51" s="29">
        <f>'II IT-A'!V37</f>
        <v>10</v>
      </c>
      <c r="W51" s="29" t="str">
        <f>'II IT-A'!W37</f>
        <v>O</v>
      </c>
      <c r="X51" s="29">
        <f>'II IT-A'!X37</f>
        <v>10</v>
      </c>
      <c r="Y51" s="67" t="str">
        <f t="shared" si="2"/>
        <v>Pass</v>
      </c>
      <c r="Z51" s="30">
        <f t="shared" si="0"/>
        <v>267</v>
      </c>
      <c r="AA51" s="60">
        <f t="shared" si="1"/>
        <v>74.16666666666667</v>
      </c>
      <c r="AB51" s="46" t="str">
        <f t="shared" si="3"/>
        <v>Pass</v>
      </c>
    </row>
    <row r="52" spans="1:28" ht="24.75" customHeight="1">
      <c r="A52" s="28">
        <f>'II IT-A'!A38</f>
        <v>30</v>
      </c>
      <c r="B52" s="28" t="str">
        <f>'II IT-A'!B38</f>
        <v>16321A1231</v>
      </c>
      <c r="C52" s="29" t="str">
        <f>'II IT-A'!C38</f>
        <v>B</v>
      </c>
      <c r="D52" s="29">
        <f>'II IT-A'!D38</f>
        <v>6</v>
      </c>
      <c r="E52" s="29" t="str">
        <f>'II IT-A'!E38</f>
        <v>C</v>
      </c>
      <c r="F52" s="29">
        <f>'II IT-A'!F38</f>
        <v>5</v>
      </c>
      <c r="G52" s="29" t="str">
        <f>'II IT-A'!G38</f>
        <v>B</v>
      </c>
      <c r="H52" s="29">
        <f>'II IT-A'!H38</f>
        <v>6</v>
      </c>
      <c r="I52" s="29" t="str">
        <f>'II IT-A'!I38</f>
        <v>C</v>
      </c>
      <c r="J52" s="29">
        <f>'II IT-A'!J38</f>
        <v>5</v>
      </c>
      <c r="K52" s="29" t="str">
        <f>'II IT-A'!K38</f>
        <v>B</v>
      </c>
      <c r="L52" s="29">
        <f>'II IT-A'!L38</f>
        <v>6</v>
      </c>
      <c r="M52" s="29" t="str">
        <f>'II IT-A'!M38</f>
        <v>C</v>
      </c>
      <c r="N52" s="29">
        <f>'II IT-A'!N38</f>
        <v>5</v>
      </c>
      <c r="O52" s="29" t="str">
        <f>'II IT-A'!O38</f>
        <v>O</v>
      </c>
      <c r="P52" s="29">
        <f>'II IT-A'!P38</f>
        <v>10</v>
      </c>
      <c r="Q52" s="29" t="str">
        <f>'II IT-A'!Q38</f>
        <v>O</v>
      </c>
      <c r="R52" s="29">
        <f>'II IT-A'!R38</f>
        <v>10</v>
      </c>
      <c r="S52" s="29" t="str">
        <f>'II IT-A'!S38</f>
        <v>O</v>
      </c>
      <c r="T52" s="29">
        <f>'II IT-A'!T38</f>
        <v>10</v>
      </c>
      <c r="U52" s="29" t="str">
        <f>'II IT-A'!U38</f>
        <v>O</v>
      </c>
      <c r="V52" s="29">
        <f>'II IT-A'!V38</f>
        <v>10</v>
      </c>
      <c r="W52" s="29" t="str">
        <f>'II IT-A'!W38</f>
        <v>O</v>
      </c>
      <c r="X52" s="29">
        <f>'II IT-A'!X38</f>
        <v>10</v>
      </c>
      <c r="Y52" s="67" t="str">
        <f t="shared" si="2"/>
        <v>Pass</v>
      </c>
      <c r="Z52" s="30">
        <f t="shared" si="0"/>
        <v>270</v>
      </c>
      <c r="AA52" s="60">
        <f t="shared" si="1"/>
        <v>75</v>
      </c>
      <c r="AB52" s="46" t="str">
        <f t="shared" si="3"/>
        <v>Pass</v>
      </c>
    </row>
    <row r="53" spans="1:28" ht="24.75" customHeight="1">
      <c r="A53" s="28">
        <f>'II IT-A'!A39</f>
        <v>31</v>
      </c>
      <c r="B53" s="28" t="str">
        <f>'II IT-A'!B39</f>
        <v>16321A1232</v>
      </c>
      <c r="C53" s="29" t="str">
        <f>'II IT-A'!C39</f>
        <v>A+</v>
      </c>
      <c r="D53" s="29">
        <f>'II IT-A'!D39</f>
        <v>9</v>
      </c>
      <c r="E53" s="29" t="str">
        <f>'II IT-A'!E39</f>
        <v>B+</v>
      </c>
      <c r="F53" s="29">
        <f>'II IT-A'!F39</f>
        <v>7</v>
      </c>
      <c r="G53" s="29" t="str">
        <f>'II IT-A'!G39</f>
        <v>A+</v>
      </c>
      <c r="H53" s="29">
        <f>'II IT-A'!H39</f>
        <v>9</v>
      </c>
      <c r="I53" s="29" t="str">
        <f>'II IT-A'!I39</f>
        <v>A</v>
      </c>
      <c r="J53" s="29">
        <f>'II IT-A'!J39</f>
        <v>8</v>
      </c>
      <c r="K53" s="29" t="str">
        <f>'II IT-A'!K39</f>
        <v>A</v>
      </c>
      <c r="L53" s="29">
        <f>'II IT-A'!L39</f>
        <v>8</v>
      </c>
      <c r="M53" s="29" t="str">
        <f>'II IT-A'!M39</f>
        <v>B</v>
      </c>
      <c r="N53" s="29">
        <f>'II IT-A'!N39</f>
        <v>6</v>
      </c>
      <c r="O53" s="29" t="str">
        <f>'II IT-A'!O39</f>
        <v>O</v>
      </c>
      <c r="P53" s="29">
        <f>'II IT-A'!P39</f>
        <v>10</v>
      </c>
      <c r="Q53" s="29" t="str">
        <f>'II IT-A'!Q39</f>
        <v>O</v>
      </c>
      <c r="R53" s="29">
        <f>'II IT-A'!R39</f>
        <v>10</v>
      </c>
      <c r="S53" s="29" t="str">
        <f>'II IT-A'!S39</f>
        <v>O</v>
      </c>
      <c r="T53" s="29">
        <f>'II IT-A'!T39</f>
        <v>10</v>
      </c>
      <c r="U53" s="29" t="str">
        <f>'II IT-A'!U39</f>
        <v>O</v>
      </c>
      <c r="V53" s="29">
        <f>'II IT-A'!V39</f>
        <v>10</v>
      </c>
      <c r="W53" s="29" t="str">
        <f>'II IT-A'!W39</f>
        <v>O</v>
      </c>
      <c r="X53" s="29">
        <f>'II IT-A'!X39</f>
        <v>10</v>
      </c>
      <c r="Y53" s="67" t="str">
        <f t="shared" si="2"/>
        <v>Pass</v>
      </c>
      <c r="Z53" s="30">
        <f t="shared" si="0"/>
        <v>318</v>
      </c>
      <c r="AA53" s="60">
        <f t="shared" si="1"/>
        <v>88.33333333333334</v>
      </c>
      <c r="AB53" s="46" t="str">
        <f t="shared" si="3"/>
        <v>Pass</v>
      </c>
    </row>
    <row r="54" spans="1:28" ht="24.75" customHeight="1">
      <c r="A54" s="28">
        <f>'II IT-A'!A40</f>
        <v>32</v>
      </c>
      <c r="B54" s="28" t="str">
        <f>'II IT-A'!B40</f>
        <v>16321A1233</v>
      </c>
      <c r="C54" s="29" t="str">
        <f>'II IT-A'!C40</f>
        <v>A</v>
      </c>
      <c r="D54" s="29">
        <f>'II IT-A'!D40</f>
        <v>8</v>
      </c>
      <c r="E54" s="29" t="str">
        <f>'II IT-A'!E40</f>
        <v>C</v>
      </c>
      <c r="F54" s="29">
        <f>'II IT-A'!F40</f>
        <v>5</v>
      </c>
      <c r="G54" s="29" t="str">
        <f>'II IT-A'!G40</f>
        <v>A</v>
      </c>
      <c r="H54" s="29">
        <f>'II IT-A'!H40</f>
        <v>8</v>
      </c>
      <c r="I54" s="29" t="str">
        <f>'II IT-A'!I40</f>
        <v>B+</v>
      </c>
      <c r="J54" s="29">
        <f>'II IT-A'!J40</f>
        <v>7</v>
      </c>
      <c r="K54" s="29" t="str">
        <f>'II IT-A'!K40</f>
        <v>B+</v>
      </c>
      <c r="L54" s="29">
        <f>'II IT-A'!L40</f>
        <v>7</v>
      </c>
      <c r="M54" s="29" t="str">
        <f>'II IT-A'!M40</f>
        <v>B</v>
      </c>
      <c r="N54" s="29">
        <f>'II IT-A'!N40</f>
        <v>6</v>
      </c>
      <c r="O54" s="29" t="str">
        <f>'II IT-A'!O40</f>
        <v>O</v>
      </c>
      <c r="P54" s="29">
        <f>'II IT-A'!P40</f>
        <v>10</v>
      </c>
      <c r="Q54" s="29" t="str">
        <f>'II IT-A'!Q40</f>
        <v>A+</v>
      </c>
      <c r="R54" s="29">
        <f>'II IT-A'!R40</f>
        <v>9</v>
      </c>
      <c r="S54" s="29" t="str">
        <f>'II IT-A'!S40</f>
        <v>O</v>
      </c>
      <c r="T54" s="29">
        <f>'II IT-A'!T40</f>
        <v>10</v>
      </c>
      <c r="U54" s="29" t="str">
        <f>'II IT-A'!U40</f>
        <v>O</v>
      </c>
      <c r="V54" s="29">
        <f>'II IT-A'!V40</f>
        <v>10</v>
      </c>
      <c r="W54" s="29" t="str">
        <f>'II IT-A'!W40</f>
        <v>O</v>
      </c>
      <c r="X54" s="29">
        <f>'II IT-A'!X40</f>
        <v>10</v>
      </c>
      <c r="Y54" s="67" t="str">
        <f t="shared" si="2"/>
        <v>Pass</v>
      </c>
      <c r="Z54" s="30">
        <f t="shared" si="0"/>
        <v>294</v>
      </c>
      <c r="AA54" s="60">
        <f t="shared" si="1"/>
        <v>81.66666666666666</v>
      </c>
      <c r="AB54" s="46" t="str">
        <f t="shared" si="3"/>
        <v>Pass</v>
      </c>
    </row>
    <row r="55" spans="1:28" ht="24.75" customHeight="1">
      <c r="A55" s="28">
        <f>'II IT-A'!A41</f>
        <v>33</v>
      </c>
      <c r="B55" s="28" t="str">
        <f>'II IT-A'!B41</f>
        <v>16321A1234</v>
      </c>
      <c r="C55" s="29" t="str">
        <f>'II IT-A'!C41</f>
        <v>C</v>
      </c>
      <c r="D55" s="29">
        <f>'II IT-A'!D41</f>
        <v>5</v>
      </c>
      <c r="E55" s="29" t="str">
        <f>'II IT-A'!E41</f>
        <v>C</v>
      </c>
      <c r="F55" s="29">
        <f>'II IT-A'!F41</f>
        <v>5</v>
      </c>
      <c r="G55" s="29" t="str">
        <f>'II IT-A'!G41</f>
        <v>B+</v>
      </c>
      <c r="H55" s="29">
        <f>'II IT-A'!H41</f>
        <v>7</v>
      </c>
      <c r="I55" s="29" t="str">
        <f>'II IT-A'!I41</f>
        <v>C</v>
      </c>
      <c r="J55" s="29">
        <f>'II IT-A'!J41</f>
        <v>5</v>
      </c>
      <c r="K55" s="29" t="str">
        <f>'II IT-A'!K41</f>
        <v>C</v>
      </c>
      <c r="L55" s="29">
        <f>'II IT-A'!L41</f>
        <v>5</v>
      </c>
      <c r="M55" s="29" t="str">
        <f>'II IT-A'!M41</f>
        <v>C</v>
      </c>
      <c r="N55" s="29">
        <f>'II IT-A'!N41</f>
        <v>5</v>
      </c>
      <c r="O55" s="29" t="str">
        <f>'II IT-A'!O41</f>
        <v>B+</v>
      </c>
      <c r="P55" s="29">
        <f>'II IT-A'!P41</f>
        <v>7</v>
      </c>
      <c r="Q55" s="29" t="str">
        <f>'II IT-A'!Q41</f>
        <v>A+</v>
      </c>
      <c r="R55" s="29">
        <f>'II IT-A'!R41</f>
        <v>9</v>
      </c>
      <c r="S55" s="29" t="str">
        <f>'II IT-A'!S41</f>
        <v>O</v>
      </c>
      <c r="T55" s="29">
        <f>'II IT-A'!T41</f>
        <v>10</v>
      </c>
      <c r="U55" s="29" t="str">
        <f>'II IT-A'!U41</f>
        <v>O</v>
      </c>
      <c r="V55" s="29">
        <f>'II IT-A'!V41</f>
        <v>10</v>
      </c>
      <c r="W55" s="29" t="str">
        <f>'II IT-A'!W41</f>
        <v>O</v>
      </c>
      <c r="X55" s="29">
        <f>'II IT-A'!X41</f>
        <v>10</v>
      </c>
      <c r="Y55" s="67" t="str">
        <f t="shared" si="2"/>
        <v>Pass</v>
      </c>
      <c r="Z55" s="30">
        <f aca="true" t="shared" si="4" ref="Z55:Z86">s1c*D55+s2c*F55+s3c*H55+s4c*J55+s5c*L55+s6c*N55+l1c*P55+l2c*R55+l3c*T55+l4c*V55+l5c*X55</f>
        <v>258</v>
      </c>
      <c r="AA55" s="60">
        <f aca="true" t="shared" si="5" ref="AA55:AA86">(Z55/(s1c+s2c+s3c+s4c+s5c+s6c+l1c+l2c+l3c+l4c+l5c))*10</f>
        <v>71.66666666666667</v>
      </c>
      <c r="AB55" s="46" t="str">
        <f t="shared" si="3"/>
        <v>Pass</v>
      </c>
    </row>
    <row r="56" spans="1:28" ht="24.75" customHeight="1">
      <c r="A56" s="28">
        <f>'II IT-A'!A42</f>
        <v>34</v>
      </c>
      <c r="B56" s="28" t="str">
        <f>'II IT-A'!B42</f>
        <v>16321A1235</v>
      </c>
      <c r="C56" s="29" t="str">
        <f>'II IT-A'!C42</f>
        <v>A</v>
      </c>
      <c r="D56" s="29">
        <f>'II IT-A'!D42</f>
        <v>2</v>
      </c>
      <c r="E56" s="29" t="str">
        <f>'II IT-A'!E42</f>
        <v>C</v>
      </c>
      <c r="F56" s="29">
        <f>'II IT-A'!F42</f>
        <v>5</v>
      </c>
      <c r="G56" s="29" t="str">
        <f>'II IT-A'!G42</f>
        <v>A</v>
      </c>
      <c r="H56" s="29">
        <f>'II IT-A'!H42</f>
        <v>6</v>
      </c>
      <c r="I56" s="29" t="str">
        <f>'II IT-A'!I42</f>
        <v>B+</v>
      </c>
      <c r="J56" s="29">
        <f>'II IT-A'!J42</f>
        <v>3</v>
      </c>
      <c r="K56" s="29" t="str">
        <f>'II IT-A'!K42</f>
        <v>B+</v>
      </c>
      <c r="L56" s="29">
        <f>'II IT-A'!L42</f>
        <v>3</v>
      </c>
      <c r="M56" s="29" t="str">
        <f>'II IT-A'!M42</f>
        <v>B</v>
      </c>
      <c r="N56" s="29">
        <f>'II IT-A'!N42</f>
        <v>4</v>
      </c>
      <c r="O56" s="29" t="str">
        <f>'II IT-A'!O42</f>
        <v>O</v>
      </c>
      <c r="P56" s="29">
        <f>'II IT-A'!P42</f>
        <v>4</v>
      </c>
      <c r="Q56" s="29" t="str">
        <f>'II IT-A'!Q42</f>
        <v>A+</v>
      </c>
      <c r="R56" s="29">
        <f>'II IT-A'!R42</f>
        <v>9</v>
      </c>
      <c r="S56" s="29" t="str">
        <f>'II IT-A'!S42</f>
        <v>O</v>
      </c>
      <c r="T56" s="29">
        <f>'II IT-A'!T42</f>
        <v>10</v>
      </c>
      <c r="U56" s="29" t="str">
        <f>'II IT-A'!U42</f>
        <v>O</v>
      </c>
      <c r="V56" s="29">
        <f>'II IT-A'!V42</f>
        <v>10</v>
      </c>
      <c r="W56" s="29" t="str">
        <f>'II IT-A'!W42</f>
        <v>O</v>
      </c>
      <c r="X56" s="29">
        <f>'II IT-A'!X42</f>
        <v>10</v>
      </c>
      <c r="Y56" s="67" t="str">
        <f t="shared" si="2"/>
        <v>Fail</v>
      </c>
      <c r="Z56" s="30">
        <f t="shared" si="4"/>
        <v>222</v>
      </c>
      <c r="AA56" s="60">
        <f t="shared" si="5"/>
        <v>61.66666666666667</v>
      </c>
      <c r="AB56" s="46" t="str">
        <f t="shared" si="3"/>
        <v>Pass</v>
      </c>
    </row>
    <row r="57" spans="1:28" ht="24.75" customHeight="1">
      <c r="A57" s="28">
        <f>'II IT-A'!A43</f>
        <v>35</v>
      </c>
      <c r="B57" s="28" t="str">
        <f>'II IT-A'!B43</f>
        <v>16321A1236</v>
      </c>
      <c r="C57" s="29" t="str">
        <f>'II IT-A'!C43</f>
        <v>C</v>
      </c>
      <c r="D57" s="29">
        <f>'II IT-A'!D43</f>
        <v>-1</v>
      </c>
      <c r="E57" s="29" t="str">
        <f>'II IT-A'!E43</f>
        <v>C</v>
      </c>
      <c r="F57" s="29">
        <f>'II IT-A'!F43</f>
        <v>5</v>
      </c>
      <c r="G57" s="29" t="str">
        <f>'II IT-A'!G43</f>
        <v>B+</v>
      </c>
      <c r="H57" s="29">
        <f>'II IT-A'!H43</f>
        <v>5</v>
      </c>
      <c r="I57" s="29" t="str">
        <f>'II IT-A'!I43</f>
        <v>C</v>
      </c>
      <c r="J57" s="29">
        <f>'II IT-A'!J43</f>
        <v>1</v>
      </c>
      <c r="K57" s="29" t="str">
        <f>'II IT-A'!K43</f>
        <v>C</v>
      </c>
      <c r="L57" s="29">
        <f>'II IT-A'!L43</f>
        <v>1</v>
      </c>
      <c r="M57" s="29" t="str">
        <f>'II IT-A'!M43</f>
        <v>C</v>
      </c>
      <c r="N57" s="29">
        <f>'II IT-A'!N43</f>
        <v>3</v>
      </c>
      <c r="O57" s="29" t="str">
        <f>'II IT-A'!O43</f>
        <v>B+</v>
      </c>
      <c r="P57" s="29">
        <f>'II IT-A'!P43</f>
        <v>1</v>
      </c>
      <c r="Q57" s="29" t="str">
        <f>'II IT-A'!Q43</f>
        <v>A+</v>
      </c>
      <c r="R57" s="29">
        <f>'II IT-A'!R43</f>
        <v>9</v>
      </c>
      <c r="S57" s="29" t="str">
        <f>'II IT-A'!S43</f>
        <v>O</v>
      </c>
      <c r="T57" s="29">
        <f>'II IT-A'!T43</f>
        <v>10</v>
      </c>
      <c r="U57" s="29" t="str">
        <f>'II IT-A'!U43</f>
        <v>O</v>
      </c>
      <c r="V57" s="29">
        <f>'II IT-A'!V43</f>
        <v>10</v>
      </c>
      <c r="W57" s="29" t="str">
        <f>'II IT-A'!W43</f>
        <v>O</v>
      </c>
      <c r="X57" s="29">
        <f>'II IT-A'!X43</f>
        <v>10</v>
      </c>
      <c r="Y57" s="67" t="str">
        <f t="shared" si="2"/>
        <v>Fail</v>
      </c>
      <c r="Z57" s="30">
        <f t="shared" si="4"/>
        <v>186</v>
      </c>
      <c r="AA57" s="60">
        <f t="shared" si="5"/>
        <v>51.66666666666667</v>
      </c>
      <c r="AB57" s="46" t="str">
        <f t="shared" si="3"/>
        <v>Absent</v>
      </c>
    </row>
    <row r="58" spans="1:28" ht="24.75" customHeight="1">
      <c r="A58" s="28">
        <f>'II IT-A'!A44</f>
        <v>36</v>
      </c>
      <c r="B58" s="28" t="str">
        <f>'II IT-A'!B44</f>
        <v>16321A1237</v>
      </c>
      <c r="C58" s="29" t="str">
        <f>'II IT-A'!C44</f>
        <v>A</v>
      </c>
      <c r="D58" s="29">
        <f>'II IT-A'!D44</f>
        <v>-4</v>
      </c>
      <c r="E58" s="29" t="str">
        <f>'II IT-A'!E44</f>
        <v>C</v>
      </c>
      <c r="F58" s="29">
        <f>'II IT-A'!F44</f>
        <v>5</v>
      </c>
      <c r="G58" s="29" t="str">
        <f>'II IT-A'!G44</f>
        <v>A</v>
      </c>
      <c r="H58" s="29">
        <f>'II IT-A'!H44</f>
        <v>4</v>
      </c>
      <c r="I58" s="29" t="str">
        <f>'II IT-A'!I44</f>
        <v>B+</v>
      </c>
      <c r="J58" s="29">
        <f>'II IT-A'!J44</f>
        <v>-1</v>
      </c>
      <c r="K58" s="29" t="str">
        <f>'II IT-A'!K44</f>
        <v>B+</v>
      </c>
      <c r="L58" s="29">
        <f>'II IT-A'!L44</f>
        <v>-1</v>
      </c>
      <c r="M58" s="29" t="str">
        <f>'II IT-A'!M44</f>
        <v>B</v>
      </c>
      <c r="N58" s="29">
        <f>'II IT-A'!N44</f>
        <v>2</v>
      </c>
      <c r="O58" s="29" t="str">
        <f>'II IT-A'!O44</f>
        <v>O</v>
      </c>
      <c r="P58" s="29">
        <f>'II IT-A'!P44</f>
        <v>-2</v>
      </c>
      <c r="Q58" s="29" t="str">
        <f>'II IT-A'!Q44</f>
        <v>A+</v>
      </c>
      <c r="R58" s="29">
        <f>'II IT-A'!R44</f>
        <v>9</v>
      </c>
      <c r="S58" s="29" t="str">
        <f>'II IT-A'!S44</f>
        <v>O</v>
      </c>
      <c r="T58" s="29">
        <f>'II IT-A'!T44</f>
        <v>10</v>
      </c>
      <c r="U58" s="29" t="str">
        <f>'II IT-A'!U44</f>
        <v>O</v>
      </c>
      <c r="V58" s="29">
        <f>'II IT-A'!V44</f>
        <v>10</v>
      </c>
      <c r="W58" s="29" t="str">
        <f>'II IT-A'!W44</f>
        <v>O</v>
      </c>
      <c r="X58" s="29">
        <f>'II IT-A'!X44</f>
        <v>10</v>
      </c>
      <c r="Y58" s="67" t="str">
        <f t="shared" si="2"/>
        <v>Fail</v>
      </c>
      <c r="Z58" s="30">
        <f t="shared" si="4"/>
        <v>150</v>
      </c>
      <c r="AA58" s="60">
        <f t="shared" si="5"/>
        <v>41.66666666666667</v>
      </c>
      <c r="AB58" s="46" t="str">
        <f t="shared" si="3"/>
        <v>Absent</v>
      </c>
    </row>
    <row r="59" spans="1:28" ht="24.75" customHeight="1">
      <c r="A59" s="28">
        <f>'II IT-A'!A45</f>
        <v>37</v>
      </c>
      <c r="B59" s="28" t="str">
        <f>'II IT-A'!B45</f>
        <v>16321A1238</v>
      </c>
      <c r="C59" s="29" t="str">
        <f>'II IT-A'!C45</f>
        <v>C</v>
      </c>
      <c r="D59" s="29">
        <f>'II IT-A'!D45</f>
        <v>-7</v>
      </c>
      <c r="E59" s="29" t="str">
        <f>'II IT-A'!E45</f>
        <v>C</v>
      </c>
      <c r="F59" s="29">
        <f>'II IT-A'!F45</f>
        <v>5</v>
      </c>
      <c r="G59" s="29" t="str">
        <f>'II IT-A'!G45</f>
        <v>B+</v>
      </c>
      <c r="H59" s="29">
        <f>'II IT-A'!H45</f>
        <v>3</v>
      </c>
      <c r="I59" s="29" t="str">
        <f>'II IT-A'!I45</f>
        <v>C</v>
      </c>
      <c r="J59" s="29">
        <f>'II IT-A'!J45</f>
        <v>-3</v>
      </c>
      <c r="K59" s="29" t="str">
        <f>'II IT-A'!K45</f>
        <v>C</v>
      </c>
      <c r="L59" s="29">
        <f>'II IT-A'!L45</f>
        <v>-3</v>
      </c>
      <c r="M59" s="29" t="str">
        <f>'II IT-A'!M45</f>
        <v>C</v>
      </c>
      <c r="N59" s="29">
        <f>'II IT-A'!N45</f>
        <v>1</v>
      </c>
      <c r="O59" s="29" t="str">
        <f>'II IT-A'!O45</f>
        <v>B+</v>
      </c>
      <c r="P59" s="29">
        <f>'II IT-A'!P45</f>
        <v>-5</v>
      </c>
      <c r="Q59" s="29" t="str">
        <f>'II IT-A'!Q45</f>
        <v>A+</v>
      </c>
      <c r="R59" s="29">
        <f>'II IT-A'!R45</f>
        <v>9</v>
      </c>
      <c r="S59" s="29" t="str">
        <f>'II IT-A'!S45</f>
        <v>O</v>
      </c>
      <c r="T59" s="29">
        <f>'II IT-A'!T45</f>
        <v>10</v>
      </c>
      <c r="U59" s="29" t="str">
        <f>'II IT-A'!U45</f>
        <v>O</v>
      </c>
      <c r="V59" s="29">
        <f>'II IT-A'!V45</f>
        <v>10</v>
      </c>
      <c r="W59" s="29" t="str">
        <f>'II IT-A'!W45</f>
        <v>O</v>
      </c>
      <c r="X59" s="29">
        <f>'II IT-A'!X45</f>
        <v>10</v>
      </c>
      <c r="Y59" s="67" t="str">
        <f t="shared" si="2"/>
        <v>Fail</v>
      </c>
      <c r="Z59" s="30">
        <f t="shared" si="4"/>
        <v>114</v>
      </c>
      <c r="AA59" s="60">
        <f t="shared" si="5"/>
        <v>31.666666666666664</v>
      </c>
      <c r="AB59" s="46" t="str">
        <f t="shared" si="3"/>
        <v>Absent</v>
      </c>
    </row>
    <row r="60" spans="1:28" ht="24.75" customHeight="1">
      <c r="A60" s="28">
        <f>'II IT-A'!A46</f>
        <v>35</v>
      </c>
      <c r="B60" s="28" t="str">
        <f>'II IT-A'!B46</f>
        <v>16321A1236</v>
      </c>
      <c r="C60" s="29" t="str">
        <f>'II IT-A'!C46</f>
        <v>B</v>
      </c>
      <c r="D60" s="29">
        <f>'II IT-A'!D46</f>
        <v>11</v>
      </c>
      <c r="E60" s="29" t="str">
        <f>'II IT-A'!E46</f>
        <v>C</v>
      </c>
      <c r="F60" s="29">
        <f>'II IT-A'!F46</f>
        <v>10</v>
      </c>
      <c r="G60" s="29" t="str">
        <f>'II IT-A'!G46</f>
        <v>F</v>
      </c>
      <c r="H60" s="29">
        <f>'II IT-A'!H46</f>
        <v>5</v>
      </c>
      <c r="I60" s="29" t="str">
        <f>'II IT-A'!I46</f>
        <v>C</v>
      </c>
      <c r="J60" s="29">
        <f>'II IT-A'!J46</f>
        <v>10</v>
      </c>
      <c r="K60" s="29" t="str">
        <f>'II IT-A'!K46</f>
        <v>C</v>
      </c>
      <c r="L60" s="29">
        <f>'II IT-A'!L46</f>
        <v>10</v>
      </c>
      <c r="M60" s="29" t="str">
        <f>'II IT-A'!M46</f>
        <v>C</v>
      </c>
      <c r="N60" s="29">
        <f>'II IT-A'!N46</f>
        <v>10</v>
      </c>
      <c r="O60" s="29" t="str">
        <f>'II IT-A'!O46</f>
        <v>B+</v>
      </c>
      <c r="P60" s="29">
        <f>'II IT-A'!P46</f>
        <v>7</v>
      </c>
      <c r="Q60" s="29" t="str">
        <f>'II IT-A'!Q46</f>
        <v>O</v>
      </c>
      <c r="R60" s="29">
        <f>'II IT-A'!R46</f>
        <v>10</v>
      </c>
      <c r="S60" s="29" t="str">
        <f>'II IT-A'!S46</f>
        <v>O</v>
      </c>
      <c r="T60" s="29">
        <f>'II IT-A'!T46</f>
        <v>10</v>
      </c>
      <c r="U60" s="29" t="str">
        <f>'II IT-A'!U46</f>
        <v>A+</v>
      </c>
      <c r="V60" s="29">
        <f>'II IT-A'!V46</f>
        <v>9</v>
      </c>
      <c r="W60" s="29" t="str">
        <f>'II IT-A'!W46</f>
        <v>A+</v>
      </c>
      <c r="X60" s="29">
        <f>'II IT-A'!X46</f>
        <v>9</v>
      </c>
      <c r="Y60" s="67" t="str">
        <f t="shared" si="2"/>
        <v>Pass</v>
      </c>
      <c r="Z60" s="30">
        <f t="shared" si="4"/>
        <v>333</v>
      </c>
      <c r="AA60" s="60">
        <f t="shared" si="5"/>
        <v>92.5</v>
      </c>
      <c r="AB60" s="46" t="str">
        <f t="shared" si="3"/>
        <v>Pass</v>
      </c>
    </row>
    <row r="61" spans="1:28" ht="24.75" customHeight="1">
      <c r="A61" s="28">
        <f>'II IT-A'!A47</f>
        <v>36</v>
      </c>
      <c r="B61" s="28" t="str">
        <f>'II IT-A'!B47</f>
        <v>16321A1235</v>
      </c>
      <c r="C61" s="29" t="str">
        <f>'II IT-A'!C47</f>
        <v>B</v>
      </c>
      <c r="D61" s="29">
        <f>'II IT-A'!D47</f>
        <v>6</v>
      </c>
      <c r="E61" s="29" t="str">
        <f>'II IT-A'!E47</f>
        <v>B</v>
      </c>
      <c r="F61" s="29">
        <f>'II IT-A'!F47</f>
        <v>6</v>
      </c>
      <c r="G61" s="29" t="str">
        <f>'II IT-A'!G47</f>
        <v>A</v>
      </c>
      <c r="H61" s="29">
        <f>'II IT-A'!H47</f>
        <v>8</v>
      </c>
      <c r="I61" s="29" t="str">
        <f>'II IT-A'!I47</f>
        <v>B+</v>
      </c>
      <c r="J61" s="29">
        <f>'II IT-A'!J47</f>
        <v>7</v>
      </c>
      <c r="K61" s="29" t="str">
        <f>'II IT-A'!K47</f>
        <v>B</v>
      </c>
      <c r="L61" s="29">
        <f>'II IT-A'!L47</f>
        <v>6</v>
      </c>
      <c r="M61" s="29" t="str">
        <f>'II IT-A'!M47</f>
        <v>C</v>
      </c>
      <c r="N61" s="29">
        <f>'II IT-A'!N47</f>
        <v>5</v>
      </c>
      <c r="O61" s="29" t="str">
        <f>'II IT-A'!O47</f>
        <v>O</v>
      </c>
      <c r="P61" s="29">
        <f>'II IT-A'!P47</f>
        <v>10</v>
      </c>
      <c r="Q61" s="29" t="str">
        <f>'II IT-A'!Q47</f>
        <v>A+</v>
      </c>
      <c r="R61" s="29">
        <f>'II IT-A'!R47</f>
        <v>9</v>
      </c>
      <c r="S61" s="29" t="str">
        <f>'II IT-A'!S47</f>
        <v>O</v>
      </c>
      <c r="T61" s="29">
        <f>'II IT-A'!T47</f>
        <v>10</v>
      </c>
      <c r="U61" s="29" t="str">
        <f>'II IT-A'!U47</f>
        <v>O</v>
      </c>
      <c r="V61" s="29">
        <f>'II IT-A'!V47</f>
        <v>10</v>
      </c>
      <c r="W61" s="29" t="str">
        <f>'II IT-A'!W47</f>
        <v>O</v>
      </c>
      <c r="X61" s="29">
        <f>'II IT-A'!X47</f>
        <v>10</v>
      </c>
      <c r="Y61" s="67" t="str">
        <f t="shared" si="2"/>
        <v>Pass</v>
      </c>
      <c r="Z61" s="30">
        <f t="shared" si="4"/>
        <v>286</v>
      </c>
      <c r="AA61" s="60">
        <f t="shared" si="5"/>
        <v>79.44444444444444</v>
      </c>
      <c r="AB61" s="46" t="str">
        <f t="shared" si="3"/>
        <v>Pass</v>
      </c>
    </row>
    <row r="62" spans="1:28" ht="24.75" customHeight="1">
      <c r="A62" s="28">
        <f>'II IT-A'!A48</f>
        <v>37</v>
      </c>
      <c r="B62" s="28" t="str">
        <f>'II IT-A'!B48</f>
        <v>16321A1236</v>
      </c>
      <c r="C62" s="29" t="str">
        <f>'II IT-A'!C48</f>
        <v>A</v>
      </c>
      <c r="D62" s="29">
        <f>'II IT-A'!D48</f>
        <v>8</v>
      </c>
      <c r="E62" s="29" t="str">
        <f>'II IT-A'!E48</f>
        <v>B</v>
      </c>
      <c r="F62" s="29">
        <f>'II IT-A'!F48</f>
        <v>6</v>
      </c>
      <c r="G62" s="29" t="str">
        <f>'II IT-A'!G48</f>
        <v>A+</v>
      </c>
      <c r="H62" s="29">
        <f>'II IT-A'!H48</f>
        <v>9</v>
      </c>
      <c r="I62" s="29" t="str">
        <f>'II IT-A'!I48</f>
        <v>B</v>
      </c>
      <c r="J62" s="29">
        <f>'II IT-A'!J48</f>
        <v>6</v>
      </c>
      <c r="K62" s="29" t="str">
        <f>'II IT-A'!K48</f>
        <v>A</v>
      </c>
      <c r="L62" s="29">
        <f>'II IT-A'!L48</f>
        <v>8</v>
      </c>
      <c r="M62" s="29" t="str">
        <f>'II IT-A'!M48</f>
        <v>B</v>
      </c>
      <c r="N62" s="29">
        <f>'II IT-A'!N48</f>
        <v>6</v>
      </c>
      <c r="O62" s="29" t="str">
        <f>'II IT-A'!O48</f>
        <v>O</v>
      </c>
      <c r="P62" s="29">
        <f>'II IT-A'!P48</f>
        <v>10</v>
      </c>
      <c r="Q62" s="29" t="str">
        <f>'II IT-A'!Q48</f>
        <v>A+</v>
      </c>
      <c r="R62" s="29">
        <f>'II IT-A'!R48</f>
        <v>9</v>
      </c>
      <c r="S62" s="29" t="str">
        <f>'II IT-A'!S48</f>
        <v>O</v>
      </c>
      <c r="T62" s="29">
        <f>'II IT-A'!T48</f>
        <v>10</v>
      </c>
      <c r="U62" s="29" t="str">
        <f>'II IT-A'!U48</f>
        <v>O</v>
      </c>
      <c r="V62" s="29">
        <f>'II IT-A'!V48</f>
        <v>10</v>
      </c>
      <c r="W62" s="29" t="str">
        <f>'II IT-A'!W48</f>
        <v>O</v>
      </c>
      <c r="X62" s="29">
        <f>'II IT-A'!X48</f>
        <v>10</v>
      </c>
      <c r="Y62" s="67" t="str">
        <f t="shared" si="2"/>
        <v>Pass</v>
      </c>
      <c r="Z62" s="30">
        <f t="shared" si="4"/>
        <v>301</v>
      </c>
      <c r="AA62" s="60">
        <f t="shared" si="5"/>
        <v>83.61111111111111</v>
      </c>
      <c r="AB62" s="46" t="str">
        <f t="shared" si="3"/>
        <v>Pass</v>
      </c>
    </row>
    <row r="63" spans="1:28" ht="24.75" customHeight="1">
      <c r="A63" s="28">
        <f>'II IT-A'!A49</f>
        <v>38</v>
      </c>
      <c r="B63" s="28" t="str">
        <f>'II IT-A'!B49</f>
        <v>16321A1237</v>
      </c>
      <c r="C63" s="29" t="str">
        <f>'II IT-A'!C49</f>
        <v>A</v>
      </c>
      <c r="D63" s="29">
        <f>'II IT-A'!D49</f>
        <v>8</v>
      </c>
      <c r="E63" s="29" t="str">
        <f>'II IT-A'!E49</f>
        <v>B+</v>
      </c>
      <c r="F63" s="29">
        <f>'II IT-A'!F49</f>
        <v>7</v>
      </c>
      <c r="G63" s="29" t="str">
        <f>'II IT-A'!G49</f>
        <v>A</v>
      </c>
      <c r="H63" s="29">
        <f>'II IT-A'!H49</f>
        <v>8</v>
      </c>
      <c r="I63" s="29" t="str">
        <f>'II IT-A'!I49</f>
        <v>B</v>
      </c>
      <c r="J63" s="29">
        <f>'II IT-A'!J49</f>
        <v>6</v>
      </c>
      <c r="K63" s="29" t="str">
        <f>'II IT-A'!K49</f>
        <v>B</v>
      </c>
      <c r="L63" s="29">
        <f>'II IT-A'!L49</f>
        <v>6</v>
      </c>
      <c r="M63" s="29" t="str">
        <f>'II IT-A'!M49</f>
        <v>B</v>
      </c>
      <c r="N63" s="29">
        <f>'II IT-A'!N49</f>
        <v>6</v>
      </c>
      <c r="O63" s="29" t="str">
        <f>'II IT-A'!O49</f>
        <v>O</v>
      </c>
      <c r="P63" s="29">
        <f>'II IT-A'!P49</f>
        <v>10</v>
      </c>
      <c r="Q63" s="29" t="str">
        <f>'II IT-A'!Q49</f>
        <v>A+</v>
      </c>
      <c r="R63" s="29">
        <f>'II IT-A'!R49</f>
        <v>9</v>
      </c>
      <c r="S63" s="29" t="str">
        <f>'II IT-A'!S49</f>
        <v>O</v>
      </c>
      <c r="T63" s="29">
        <f>'II IT-A'!T49</f>
        <v>10</v>
      </c>
      <c r="U63" s="29" t="str">
        <f>'II IT-A'!U49</f>
        <v>O</v>
      </c>
      <c r="V63" s="29">
        <f>'II IT-A'!V49</f>
        <v>10</v>
      </c>
      <c r="W63" s="29" t="str">
        <f>'II IT-A'!W49</f>
        <v>O</v>
      </c>
      <c r="X63" s="29">
        <f>'II IT-A'!X49</f>
        <v>10</v>
      </c>
      <c r="Y63" s="67" t="str">
        <f t="shared" si="2"/>
        <v>Pass</v>
      </c>
      <c r="Z63" s="30">
        <f t="shared" si="4"/>
        <v>294</v>
      </c>
      <c r="AA63" s="60">
        <f t="shared" si="5"/>
        <v>81.66666666666666</v>
      </c>
      <c r="AB63" s="46" t="str">
        <f t="shared" si="3"/>
        <v>Pass</v>
      </c>
    </row>
    <row r="64" spans="1:28" ht="24.75" customHeight="1">
      <c r="A64" s="28">
        <f>'II IT-A'!A50</f>
        <v>39</v>
      </c>
      <c r="B64" s="28" t="str">
        <f>'II IT-A'!B50</f>
        <v>16321A1238</v>
      </c>
      <c r="C64" s="29" t="str">
        <f>'II IT-A'!C50</f>
        <v>B+</v>
      </c>
      <c r="D64" s="29">
        <f>'II IT-A'!D50</f>
        <v>7</v>
      </c>
      <c r="E64" s="29" t="str">
        <f>'II IT-A'!E50</f>
        <v>C</v>
      </c>
      <c r="F64" s="29">
        <f>'II IT-A'!F50</f>
        <v>5</v>
      </c>
      <c r="G64" s="29" t="str">
        <f>'II IT-A'!G50</f>
        <v>A+</v>
      </c>
      <c r="H64" s="29">
        <f>'II IT-A'!H50</f>
        <v>9</v>
      </c>
      <c r="I64" s="29" t="str">
        <f>'II IT-A'!I50</f>
        <v>B</v>
      </c>
      <c r="J64" s="29">
        <f>'II IT-A'!J50</f>
        <v>6</v>
      </c>
      <c r="K64" s="29" t="str">
        <f>'II IT-A'!K50</f>
        <v>B</v>
      </c>
      <c r="L64" s="29">
        <f>'II IT-A'!L50</f>
        <v>6</v>
      </c>
      <c r="M64" s="29" t="str">
        <f>'II IT-A'!M50</f>
        <v>B</v>
      </c>
      <c r="N64" s="29">
        <f>'II IT-A'!N50</f>
        <v>6</v>
      </c>
      <c r="O64" s="29" t="str">
        <f>'II IT-A'!O50</f>
        <v>O</v>
      </c>
      <c r="P64" s="29">
        <f>'II IT-A'!P50</f>
        <v>10</v>
      </c>
      <c r="Q64" s="29" t="str">
        <f>'II IT-A'!Q50</f>
        <v>A+</v>
      </c>
      <c r="R64" s="29">
        <f>'II IT-A'!R50</f>
        <v>9</v>
      </c>
      <c r="S64" s="29" t="str">
        <f>'II IT-A'!S50</f>
        <v>O</v>
      </c>
      <c r="T64" s="29">
        <f>'II IT-A'!T50</f>
        <v>10</v>
      </c>
      <c r="U64" s="29" t="str">
        <f>'II IT-A'!U50</f>
        <v>O</v>
      </c>
      <c r="V64" s="29">
        <f>'II IT-A'!V50</f>
        <v>10</v>
      </c>
      <c r="W64" s="29" t="str">
        <f>'II IT-A'!W50</f>
        <v>O</v>
      </c>
      <c r="X64" s="29">
        <f>'II IT-A'!X50</f>
        <v>10</v>
      </c>
      <c r="Y64" s="67" t="str">
        <f t="shared" si="2"/>
        <v>Pass</v>
      </c>
      <c r="Z64" s="30">
        <f t="shared" si="4"/>
        <v>286</v>
      </c>
      <c r="AA64" s="60">
        <f t="shared" si="5"/>
        <v>79.44444444444444</v>
      </c>
      <c r="AB64" s="46" t="str">
        <f t="shared" si="3"/>
        <v>Pass</v>
      </c>
    </row>
    <row r="65" spans="1:28" ht="24.75" customHeight="1">
      <c r="A65" s="28">
        <f>'II IT-A'!A51</f>
        <v>40</v>
      </c>
      <c r="B65" s="28" t="str">
        <f>'II IT-A'!B51</f>
        <v>16321A1239</v>
      </c>
      <c r="C65" s="29" t="str">
        <f>'II IT-A'!C51</f>
        <v>A+</v>
      </c>
      <c r="D65" s="29">
        <f>'II IT-A'!D51</f>
        <v>9</v>
      </c>
      <c r="E65" s="29" t="str">
        <f>'II IT-A'!E51</f>
        <v>A</v>
      </c>
      <c r="F65" s="29">
        <f>'II IT-A'!F51</f>
        <v>8</v>
      </c>
      <c r="G65" s="29" t="str">
        <f>'II IT-A'!G51</f>
        <v>A+</v>
      </c>
      <c r="H65" s="29">
        <f>'II IT-A'!H51</f>
        <v>9</v>
      </c>
      <c r="I65" s="29" t="str">
        <f>'II IT-A'!I51</f>
        <v>B+</v>
      </c>
      <c r="J65" s="29">
        <f>'II IT-A'!J51</f>
        <v>7</v>
      </c>
      <c r="K65" s="29" t="str">
        <f>'II IT-A'!K51</f>
        <v>A+</v>
      </c>
      <c r="L65" s="29">
        <f>'II IT-A'!L51</f>
        <v>9</v>
      </c>
      <c r="M65" s="29" t="str">
        <f>'II IT-A'!M51</f>
        <v>B+</v>
      </c>
      <c r="N65" s="29">
        <f>'II IT-A'!N51</f>
        <v>7</v>
      </c>
      <c r="O65" s="29" t="str">
        <f>'II IT-A'!O51</f>
        <v>O</v>
      </c>
      <c r="P65" s="29">
        <f>'II IT-A'!P51</f>
        <v>10</v>
      </c>
      <c r="Q65" s="29" t="str">
        <f>'II IT-A'!Q51</f>
        <v>O</v>
      </c>
      <c r="R65" s="29">
        <f>'II IT-A'!R51</f>
        <v>10</v>
      </c>
      <c r="S65" s="29" t="str">
        <f>'II IT-A'!S51</f>
        <v>O</v>
      </c>
      <c r="T65" s="29">
        <f>'II IT-A'!T51</f>
        <v>10</v>
      </c>
      <c r="U65" s="29" t="str">
        <f>'II IT-A'!U51</f>
        <v>O</v>
      </c>
      <c r="V65" s="29">
        <f>'II IT-A'!V51</f>
        <v>10</v>
      </c>
      <c r="W65" s="29" t="str">
        <f>'II IT-A'!W51</f>
        <v>O</v>
      </c>
      <c r="X65" s="29">
        <f>'II IT-A'!X51</f>
        <v>10</v>
      </c>
      <c r="Y65" s="67" t="str">
        <f t="shared" si="2"/>
        <v>Pass</v>
      </c>
      <c r="Z65" s="30">
        <f t="shared" si="4"/>
        <v>324</v>
      </c>
      <c r="AA65" s="60">
        <f t="shared" si="5"/>
        <v>90</v>
      </c>
      <c r="AB65" s="46" t="str">
        <f t="shared" si="3"/>
        <v>Pass</v>
      </c>
    </row>
    <row r="66" spans="1:28" ht="24.75" customHeight="1">
      <c r="A66" s="28">
        <f>'II IT-A'!A52</f>
        <v>41</v>
      </c>
      <c r="B66" s="28" t="str">
        <f>'II IT-A'!B52</f>
        <v>16321A1240</v>
      </c>
      <c r="C66" s="29" t="str">
        <f>'II IT-A'!C52</f>
        <v>A+</v>
      </c>
      <c r="D66" s="29">
        <f>'II IT-A'!D52</f>
        <v>9</v>
      </c>
      <c r="E66" s="29" t="str">
        <f>'II IT-A'!E52</f>
        <v>C</v>
      </c>
      <c r="F66" s="29">
        <f>'II IT-A'!F52</f>
        <v>5</v>
      </c>
      <c r="G66" s="29" t="str">
        <f>'II IT-A'!G52</f>
        <v>A+</v>
      </c>
      <c r="H66" s="29">
        <f>'II IT-A'!H52</f>
        <v>9</v>
      </c>
      <c r="I66" s="29" t="str">
        <f>'II IT-A'!I52</f>
        <v>B+</v>
      </c>
      <c r="J66" s="29">
        <f>'II IT-A'!J52</f>
        <v>7</v>
      </c>
      <c r="K66" s="29" t="str">
        <f>'II IT-A'!K52</f>
        <v>C</v>
      </c>
      <c r="L66" s="29">
        <f>'II IT-A'!L52</f>
        <v>5</v>
      </c>
      <c r="M66" s="29" t="str">
        <f>'II IT-A'!M52</f>
        <v>B</v>
      </c>
      <c r="N66" s="29">
        <f>'II IT-A'!N52</f>
        <v>6</v>
      </c>
      <c r="O66" s="29" t="str">
        <f>'II IT-A'!O52</f>
        <v>O</v>
      </c>
      <c r="P66" s="29">
        <f>'II IT-A'!P52</f>
        <v>10</v>
      </c>
      <c r="Q66" s="29" t="str">
        <f>'II IT-A'!Q52</f>
        <v>A+</v>
      </c>
      <c r="R66" s="29">
        <f>'II IT-A'!R52</f>
        <v>9</v>
      </c>
      <c r="S66" s="29" t="str">
        <f>'II IT-A'!S52</f>
        <v>O</v>
      </c>
      <c r="T66" s="29">
        <f>'II IT-A'!T52</f>
        <v>10</v>
      </c>
      <c r="U66" s="29" t="str">
        <f>'II IT-A'!U52</f>
        <v>O</v>
      </c>
      <c r="V66" s="29">
        <f>'II IT-A'!V52</f>
        <v>10</v>
      </c>
      <c r="W66" s="29" t="str">
        <f>'II IT-A'!W52</f>
        <v>O</v>
      </c>
      <c r="X66" s="29">
        <f>'II IT-A'!X52</f>
        <v>10</v>
      </c>
      <c r="Y66" s="67" t="str">
        <f t="shared" si="2"/>
        <v>Pass</v>
      </c>
      <c r="Z66" s="30">
        <f t="shared" si="4"/>
        <v>292</v>
      </c>
      <c r="AA66" s="60">
        <f t="shared" si="5"/>
        <v>81.11111111111111</v>
      </c>
      <c r="AB66" s="46" t="str">
        <f t="shared" si="3"/>
        <v>Pass</v>
      </c>
    </row>
    <row r="67" spans="1:28" ht="24.75" customHeight="1">
      <c r="A67" s="28">
        <f>'II IT-A'!A53</f>
        <v>42</v>
      </c>
      <c r="B67" s="28" t="str">
        <f>'II IT-A'!B53</f>
        <v>16321A1241</v>
      </c>
      <c r="C67" s="29" t="str">
        <f>'II IT-A'!C53</f>
        <v>B+</v>
      </c>
      <c r="D67" s="29">
        <f>'II IT-A'!D53</f>
        <v>7</v>
      </c>
      <c r="E67" s="29" t="str">
        <f>'II IT-A'!E53</f>
        <v>C</v>
      </c>
      <c r="F67" s="29">
        <f>'II IT-A'!F53</f>
        <v>5</v>
      </c>
      <c r="G67" s="29" t="str">
        <f>'II IT-A'!G53</f>
        <v>C</v>
      </c>
      <c r="H67" s="29">
        <f>'II IT-A'!H53</f>
        <v>5</v>
      </c>
      <c r="I67" s="29" t="str">
        <f>'II IT-A'!I53</f>
        <v>C</v>
      </c>
      <c r="J67" s="29">
        <f>'II IT-A'!J53</f>
        <v>5</v>
      </c>
      <c r="K67" s="29" t="str">
        <f>'II IT-A'!K53</f>
        <v>F</v>
      </c>
      <c r="L67" s="29">
        <f>'II IT-A'!L53</f>
        <v>0</v>
      </c>
      <c r="M67" s="29" t="str">
        <f>'II IT-A'!M53</f>
        <v>C</v>
      </c>
      <c r="N67" s="29">
        <f>'II IT-A'!N53</f>
        <v>5</v>
      </c>
      <c r="O67" s="29" t="str">
        <f>'II IT-A'!O53</f>
        <v>A+</v>
      </c>
      <c r="P67" s="29">
        <f>'II IT-A'!P53</f>
        <v>9</v>
      </c>
      <c r="Q67" s="29" t="str">
        <f>'II IT-A'!Q53</f>
        <v>B+</v>
      </c>
      <c r="R67" s="29">
        <f>'II IT-A'!R53</f>
        <v>7</v>
      </c>
      <c r="S67" s="29" t="str">
        <f>'II IT-A'!S53</f>
        <v>A+</v>
      </c>
      <c r="T67" s="29">
        <f>'II IT-A'!T53</f>
        <v>9</v>
      </c>
      <c r="U67" s="29" t="str">
        <f>'II IT-A'!U53</f>
        <v>A+</v>
      </c>
      <c r="V67" s="29">
        <f>'II IT-A'!V53</f>
        <v>9</v>
      </c>
      <c r="W67" s="29" t="str">
        <f>'II IT-A'!W53</f>
        <v>A+</v>
      </c>
      <c r="X67" s="29">
        <f>'II IT-A'!X53</f>
        <v>9</v>
      </c>
      <c r="Y67" s="67" t="str">
        <f t="shared" si="2"/>
        <v>Fail</v>
      </c>
      <c r="Z67" s="30">
        <f t="shared" si="4"/>
        <v>226</v>
      </c>
      <c r="AA67" s="60">
        <f t="shared" si="5"/>
        <v>62.77777777777778</v>
      </c>
      <c r="AB67" s="46" t="str">
        <f t="shared" si="3"/>
        <v>Pass</v>
      </c>
    </row>
    <row r="68" spans="1:28" ht="24.75" customHeight="1">
      <c r="A68" s="28">
        <f>'II IT-A'!A54</f>
        <v>43</v>
      </c>
      <c r="B68" s="28" t="str">
        <f>'II IT-A'!B54</f>
        <v>16321A1242</v>
      </c>
      <c r="C68" s="29" t="str">
        <f>'II IT-A'!C54</f>
        <v>B+</v>
      </c>
      <c r="D68" s="29">
        <f>'II IT-A'!D54</f>
        <v>7</v>
      </c>
      <c r="E68" s="29" t="str">
        <f>'II IT-A'!E54</f>
        <v>B</v>
      </c>
      <c r="F68" s="29">
        <f>'II IT-A'!F54</f>
        <v>6</v>
      </c>
      <c r="G68" s="29" t="str">
        <f>'II IT-A'!G54</f>
        <v>A</v>
      </c>
      <c r="H68" s="29">
        <f>'II IT-A'!H54</f>
        <v>8</v>
      </c>
      <c r="I68" s="29" t="str">
        <f>'II IT-A'!I54</f>
        <v>B</v>
      </c>
      <c r="J68" s="29">
        <f>'II IT-A'!J54</f>
        <v>6</v>
      </c>
      <c r="K68" s="29" t="str">
        <f>'II IT-A'!K54</f>
        <v>B+</v>
      </c>
      <c r="L68" s="29">
        <f>'II IT-A'!L54</f>
        <v>7</v>
      </c>
      <c r="M68" s="29" t="str">
        <f>'II IT-A'!M54</f>
        <v>B</v>
      </c>
      <c r="N68" s="29">
        <f>'II IT-A'!N54</f>
        <v>6</v>
      </c>
      <c r="O68" s="29" t="str">
        <f>'II IT-A'!O54</f>
        <v>O</v>
      </c>
      <c r="P68" s="29">
        <f>'II IT-A'!P54</f>
        <v>10</v>
      </c>
      <c r="Q68" s="29" t="str">
        <f>'II IT-A'!Q54</f>
        <v>A+</v>
      </c>
      <c r="R68" s="29">
        <f>'II IT-A'!R54</f>
        <v>9</v>
      </c>
      <c r="S68" s="29" t="str">
        <f>'II IT-A'!S54</f>
        <v>O</v>
      </c>
      <c r="T68" s="29">
        <f>'II IT-A'!T54</f>
        <v>10</v>
      </c>
      <c r="U68" s="29" t="str">
        <f>'II IT-A'!U54</f>
        <v>O</v>
      </c>
      <c r="V68" s="29">
        <f>'II IT-A'!V54</f>
        <v>10</v>
      </c>
      <c r="W68" s="29" t="str">
        <f>'II IT-A'!W54</f>
        <v>O</v>
      </c>
      <c r="X68" s="29">
        <f>'II IT-A'!X54</f>
        <v>10</v>
      </c>
      <c r="Y68" s="67" t="str">
        <f t="shared" si="2"/>
        <v>Pass</v>
      </c>
      <c r="Z68" s="30">
        <f t="shared" si="4"/>
        <v>291</v>
      </c>
      <c r="AA68" s="60">
        <f t="shared" si="5"/>
        <v>80.83333333333334</v>
      </c>
      <c r="AB68" s="46" t="str">
        <f t="shared" si="3"/>
        <v>Pass</v>
      </c>
    </row>
    <row r="69" spans="1:28" ht="24.75" customHeight="1">
      <c r="A69" s="28">
        <f>'II IT-A'!A55</f>
        <v>44</v>
      </c>
      <c r="B69" s="28" t="str">
        <f>'II IT-A'!B55</f>
        <v>16321A1243</v>
      </c>
      <c r="C69" s="29" t="str">
        <f>'II IT-A'!C55</f>
        <v>B</v>
      </c>
      <c r="D69" s="29">
        <f>'II IT-A'!D55</f>
        <v>6</v>
      </c>
      <c r="E69" s="29" t="str">
        <f>'II IT-A'!E55</f>
        <v>C</v>
      </c>
      <c r="F69" s="29">
        <f>'II IT-A'!F55</f>
        <v>5</v>
      </c>
      <c r="G69" s="29" t="str">
        <f>'II IT-A'!G55</f>
        <v>B</v>
      </c>
      <c r="H69" s="29">
        <f>'II IT-A'!H55</f>
        <v>6</v>
      </c>
      <c r="I69" s="29" t="str">
        <f>'II IT-A'!I55</f>
        <v>B</v>
      </c>
      <c r="J69" s="29">
        <f>'II IT-A'!J55</f>
        <v>6</v>
      </c>
      <c r="K69" s="29" t="str">
        <f>'II IT-A'!K55</f>
        <v>C</v>
      </c>
      <c r="L69" s="29">
        <f>'II IT-A'!L55</f>
        <v>5</v>
      </c>
      <c r="M69" s="29" t="str">
        <f>'II IT-A'!M55</f>
        <v>C</v>
      </c>
      <c r="N69" s="29">
        <f>'II IT-A'!N55</f>
        <v>5</v>
      </c>
      <c r="O69" s="29" t="str">
        <f>'II IT-A'!O55</f>
        <v>B</v>
      </c>
      <c r="P69" s="29">
        <f>'II IT-A'!P55</f>
        <v>6</v>
      </c>
      <c r="Q69" s="29" t="str">
        <f>'II IT-A'!Q55</f>
        <v>A+</v>
      </c>
      <c r="R69" s="29">
        <f>'II IT-A'!R55</f>
        <v>9</v>
      </c>
      <c r="S69" s="29" t="str">
        <f>'II IT-A'!S55</f>
        <v>O</v>
      </c>
      <c r="T69" s="29">
        <f>'II IT-A'!T55</f>
        <v>10</v>
      </c>
      <c r="U69" s="29" t="str">
        <f>'II IT-A'!U55</f>
        <v>O</v>
      </c>
      <c r="V69" s="29">
        <f>'II IT-A'!V55</f>
        <v>10</v>
      </c>
      <c r="W69" s="29" t="str">
        <f>'II IT-A'!W55</f>
        <v>O</v>
      </c>
      <c r="X69" s="29">
        <f>'II IT-A'!X55</f>
        <v>10</v>
      </c>
      <c r="Y69" s="67" t="str">
        <f t="shared" si="2"/>
        <v>Pass</v>
      </c>
      <c r="Z69" s="30">
        <f t="shared" si="4"/>
        <v>260</v>
      </c>
      <c r="AA69" s="60">
        <f t="shared" si="5"/>
        <v>72.22222222222223</v>
      </c>
      <c r="AB69" s="46" t="str">
        <f t="shared" si="3"/>
        <v>Pass</v>
      </c>
    </row>
    <row r="70" spans="1:28" ht="24.75" customHeight="1">
      <c r="A70" s="28">
        <f>'II IT-A'!A56</f>
        <v>45</v>
      </c>
      <c r="B70" s="28" t="str">
        <f>'II IT-A'!B56</f>
        <v>16321A1244</v>
      </c>
      <c r="C70" s="29" t="str">
        <f>'II IT-A'!C56</f>
        <v>B+</v>
      </c>
      <c r="D70" s="29">
        <f>'II IT-A'!D56</f>
        <v>7</v>
      </c>
      <c r="E70" s="29" t="str">
        <f>'II IT-A'!E56</f>
        <v>C</v>
      </c>
      <c r="F70" s="29">
        <f>'II IT-A'!F56</f>
        <v>5</v>
      </c>
      <c r="G70" s="29" t="str">
        <f>'II IT-A'!G56</f>
        <v>B</v>
      </c>
      <c r="H70" s="29">
        <f>'II IT-A'!H56</f>
        <v>6</v>
      </c>
      <c r="I70" s="29" t="str">
        <f>'II IT-A'!I56</f>
        <v>C</v>
      </c>
      <c r="J70" s="29">
        <f>'II IT-A'!J56</f>
        <v>5</v>
      </c>
      <c r="K70" s="29" t="str">
        <f>'II IT-A'!K56</f>
        <v>C</v>
      </c>
      <c r="L70" s="29">
        <f>'II IT-A'!L56</f>
        <v>5</v>
      </c>
      <c r="M70" s="29" t="str">
        <f>'II IT-A'!M56</f>
        <v>B+</v>
      </c>
      <c r="N70" s="29">
        <f>'II IT-A'!N56</f>
        <v>7</v>
      </c>
      <c r="O70" s="29" t="str">
        <f>'II IT-A'!O56</f>
        <v>A+</v>
      </c>
      <c r="P70" s="29">
        <f>'II IT-A'!P56</f>
        <v>9</v>
      </c>
      <c r="Q70" s="29" t="str">
        <f>'II IT-A'!Q56</f>
        <v>O</v>
      </c>
      <c r="R70" s="29">
        <f>'II IT-A'!R56</f>
        <v>10</v>
      </c>
      <c r="S70" s="29" t="str">
        <f>'II IT-A'!S56</f>
        <v>O</v>
      </c>
      <c r="T70" s="29">
        <f>'II IT-A'!T56</f>
        <v>10</v>
      </c>
      <c r="U70" s="29" t="str">
        <f>'II IT-A'!U56</f>
        <v>O</v>
      </c>
      <c r="V70" s="29">
        <f>'II IT-A'!V56</f>
        <v>10</v>
      </c>
      <c r="W70" s="29" t="str">
        <f>'II IT-A'!W56</f>
        <v>O</v>
      </c>
      <c r="X70" s="29">
        <f>'II IT-A'!X56</f>
        <v>10</v>
      </c>
      <c r="Y70" s="67" t="str">
        <f t="shared" si="2"/>
        <v>Pass</v>
      </c>
      <c r="Z70" s="30">
        <f t="shared" si="4"/>
        <v>271</v>
      </c>
      <c r="AA70" s="60">
        <f t="shared" si="5"/>
        <v>75.27777777777777</v>
      </c>
      <c r="AB70" s="46" t="str">
        <f t="shared" si="3"/>
        <v>Pass</v>
      </c>
    </row>
    <row r="71" spans="1:28" ht="24.75" customHeight="1">
      <c r="A71" s="28">
        <f>'II IT-A'!A57</f>
        <v>46</v>
      </c>
      <c r="B71" s="28" t="str">
        <f>'II IT-A'!B57</f>
        <v>16321A1245</v>
      </c>
      <c r="C71" s="29" t="str">
        <f>'II IT-A'!C57</f>
        <v>A+</v>
      </c>
      <c r="D71" s="29">
        <f>'II IT-A'!D57</f>
        <v>9</v>
      </c>
      <c r="E71" s="29" t="str">
        <f>'II IT-A'!E57</f>
        <v>A</v>
      </c>
      <c r="F71" s="29">
        <f>'II IT-A'!F57</f>
        <v>8</v>
      </c>
      <c r="G71" s="29" t="str">
        <f>'II IT-A'!G57</f>
        <v>A+</v>
      </c>
      <c r="H71" s="29">
        <f>'II IT-A'!H57</f>
        <v>9</v>
      </c>
      <c r="I71" s="29" t="str">
        <f>'II IT-A'!I57</f>
        <v>B+</v>
      </c>
      <c r="J71" s="29">
        <f>'II IT-A'!J57</f>
        <v>7</v>
      </c>
      <c r="K71" s="29" t="str">
        <f>'II IT-A'!K57</f>
        <v>A</v>
      </c>
      <c r="L71" s="29">
        <f>'II IT-A'!L57</f>
        <v>8</v>
      </c>
      <c r="M71" s="29" t="str">
        <f>'II IT-A'!M57</f>
        <v>B+</v>
      </c>
      <c r="N71" s="29">
        <f>'II IT-A'!N57</f>
        <v>7</v>
      </c>
      <c r="O71" s="29" t="str">
        <f>'II IT-A'!O57</f>
        <v>O</v>
      </c>
      <c r="P71" s="29">
        <f>'II IT-A'!P57</f>
        <v>10</v>
      </c>
      <c r="Q71" s="29" t="str">
        <f>'II IT-A'!Q57</f>
        <v>A+</v>
      </c>
      <c r="R71" s="29">
        <f>'II IT-A'!R57</f>
        <v>9</v>
      </c>
      <c r="S71" s="29" t="str">
        <f>'II IT-A'!S57</f>
        <v>O</v>
      </c>
      <c r="T71" s="29">
        <f>'II IT-A'!T57</f>
        <v>10</v>
      </c>
      <c r="U71" s="29" t="str">
        <f>'II IT-A'!U57</f>
        <v>O</v>
      </c>
      <c r="V71" s="29">
        <f>'II IT-A'!V57</f>
        <v>10</v>
      </c>
      <c r="W71" s="29" t="str">
        <f>'II IT-A'!W57</f>
        <v>O</v>
      </c>
      <c r="X71" s="29">
        <f>'II IT-A'!X57</f>
        <v>10</v>
      </c>
      <c r="Y71" s="67" t="str">
        <f t="shared" si="2"/>
        <v>Pass</v>
      </c>
      <c r="Z71" s="30">
        <f t="shared" si="4"/>
        <v>318</v>
      </c>
      <c r="AA71" s="60">
        <f t="shared" si="5"/>
        <v>88.33333333333334</v>
      </c>
      <c r="AB71" s="46" t="str">
        <f t="shared" si="3"/>
        <v>Pass</v>
      </c>
    </row>
    <row r="72" spans="1:28" ht="24.75" customHeight="1">
      <c r="A72" s="28">
        <f>'II IT-A'!A58</f>
        <v>47</v>
      </c>
      <c r="B72" s="28" t="str">
        <f>'II IT-A'!B58</f>
        <v>16321A1246</v>
      </c>
      <c r="C72" s="29" t="str">
        <f>'II IT-A'!C58</f>
        <v>A</v>
      </c>
      <c r="D72" s="29">
        <f>'II IT-A'!D58</f>
        <v>8</v>
      </c>
      <c r="E72" s="29" t="str">
        <f>'II IT-A'!E58</f>
        <v>C</v>
      </c>
      <c r="F72" s="29">
        <f>'II IT-A'!F58</f>
        <v>5</v>
      </c>
      <c r="G72" s="29" t="str">
        <f>'II IT-A'!G58</f>
        <v>B</v>
      </c>
      <c r="H72" s="29">
        <f>'II IT-A'!H58</f>
        <v>6</v>
      </c>
      <c r="I72" s="29" t="str">
        <f>'II IT-A'!I58</f>
        <v>C</v>
      </c>
      <c r="J72" s="29">
        <f>'II IT-A'!J58</f>
        <v>5</v>
      </c>
      <c r="K72" s="29" t="str">
        <f>'II IT-A'!K58</f>
        <v>F</v>
      </c>
      <c r="L72" s="29">
        <f>'II IT-A'!L58</f>
        <v>0</v>
      </c>
      <c r="M72" s="29" t="str">
        <f>'II IT-A'!M58</f>
        <v>C</v>
      </c>
      <c r="N72" s="29">
        <f>'II IT-A'!N58</f>
        <v>5</v>
      </c>
      <c r="O72" s="29" t="str">
        <f>'II IT-A'!O58</f>
        <v>A+</v>
      </c>
      <c r="P72" s="29">
        <f>'II IT-A'!P58</f>
        <v>9</v>
      </c>
      <c r="Q72" s="29" t="str">
        <f>'II IT-A'!Q58</f>
        <v>A</v>
      </c>
      <c r="R72" s="29">
        <f>'II IT-A'!R58</f>
        <v>8</v>
      </c>
      <c r="S72" s="29" t="str">
        <f>'II IT-A'!S58</f>
        <v>O</v>
      </c>
      <c r="T72" s="29">
        <f>'II IT-A'!T58</f>
        <v>10</v>
      </c>
      <c r="U72" s="29" t="str">
        <f>'II IT-A'!U58</f>
        <v>O</v>
      </c>
      <c r="V72" s="29">
        <f>'II IT-A'!V58</f>
        <v>10</v>
      </c>
      <c r="W72" s="29" t="str">
        <f>'II IT-A'!W58</f>
        <v>O</v>
      </c>
      <c r="X72" s="29">
        <f>'II IT-A'!X58</f>
        <v>10</v>
      </c>
      <c r="Y72" s="67" t="str">
        <f t="shared" si="2"/>
        <v>Fail</v>
      </c>
      <c r="Z72" s="30">
        <f t="shared" si="4"/>
        <v>246</v>
      </c>
      <c r="AA72" s="60">
        <f t="shared" si="5"/>
        <v>68.33333333333333</v>
      </c>
      <c r="AB72" s="46" t="str">
        <f t="shared" si="3"/>
        <v>Pass</v>
      </c>
    </row>
    <row r="73" spans="1:28" ht="24.75" customHeight="1">
      <c r="A73" s="28">
        <f>'II IT-A'!A59</f>
        <v>48</v>
      </c>
      <c r="B73" s="28" t="str">
        <f>'II IT-A'!B59</f>
        <v>16321A1247</v>
      </c>
      <c r="C73" s="29" t="str">
        <f>'II IT-A'!C59</f>
        <v>A+</v>
      </c>
      <c r="D73" s="29">
        <f>'II IT-A'!D59</f>
        <v>9</v>
      </c>
      <c r="E73" s="29" t="str">
        <f>'II IT-A'!E59</f>
        <v>A+</v>
      </c>
      <c r="F73" s="29">
        <f>'II IT-A'!F59</f>
        <v>9</v>
      </c>
      <c r="G73" s="29" t="str">
        <f>'II IT-A'!G59</f>
        <v>B+</v>
      </c>
      <c r="H73" s="29">
        <f>'II IT-A'!H59</f>
        <v>7</v>
      </c>
      <c r="I73" s="29" t="str">
        <f>'II IT-A'!I59</f>
        <v>B+</v>
      </c>
      <c r="J73" s="29">
        <f>'II IT-A'!J59</f>
        <v>7</v>
      </c>
      <c r="K73" s="29" t="str">
        <f>'II IT-A'!K59</f>
        <v>C</v>
      </c>
      <c r="L73" s="29">
        <f>'II IT-A'!L59</f>
        <v>5</v>
      </c>
      <c r="M73" s="29" t="str">
        <f>'II IT-A'!M59</f>
        <v>B+</v>
      </c>
      <c r="N73" s="29">
        <f>'II IT-A'!N59</f>
        <v>7</v>
      </c>
      <c r="O73" s="29" t="str">
        <f>'II IT-A'!O59</f>
        <v>B+</v>
      </c>
      <c r="P73" s="29">
        <f>'II IT-A'!P59</f>
        <v>7</v>
      </c>
      <c r="Q73" s="29" t="str">
        <f>'II IT-A'!Q59</f>
        <v>A+</v>
      </c>
      <c r="R73" s="29">
        <f>'II IT-A'!R59</f>
        <v>9</v>
      </c>
      <c r="S73" s="29" t="str">
        <f>'II IT-A'!S59</f>
        <v>A+</v>
      </c>
      <c r="T73" s="29">
        <f>'II IT-A'!T59</f>
        <v>9</v>
      </c>
      <c r="U73" s="29" t="str">
        <f>'II IT-A'!U59</f>
        <v>A+</v>
      </c>
      <c r="V73" s="29">
        <f>'II IT-A'!V59</f>
        <v>9</v>
      </c>
      <c r="W73" s="29" t="str">
        <f>'II IT-A'!W59</f>
        <v>A+</v>
      </c>
      <c r="X73" s="29">
        <f>'II IT-A'!X59</f>
        <v>9</v>
      </c>
      <c r="Y73" s="67" t="str">
        <f t="shared" si="2"/>
        <v>Pass</v>
      </c>
      <c r="Z73" s="30">
        <f t="shared" si="4"/>
        <v>286</v>
      </c>
      <c r="AA73" s="60">
        <f t="shared" si="5"/>
        <v>79.44444444444444</v>
      </c>
      <c r="AB73" s="46" t="str">
        <f t="shared" si="3"/>
        <v>Pass</v>
      </c>
    </row>
    <row r="74" spans="1:28" ht="24.75" customHeight="1">
      <c r="A74" s="28">
        <f>'II IT-A'!A60</f>
        <v>49</v>
      </c>
      <c r="B74" s="28" t="str">
        <f>'II IT-A'!B60</f>
        <v>16321A1248</v>
      </c>
      <c r="C74" s="29" t="str">
        <f>'II IT-A'!C60</f>
        <v>A+</v>
      </c>
      <c r="D74" s="29">
        <f>'II IT-A'!D60</f>
        <v>9</v>
      </c>
      <c r="E74" s="29" t="str">
        <f>'II IT-A'!E60</f>
        <v>A+</v>
      </c>
      <c r="F74" s="29">
        <f>'II IT-A'!F60</f>
        <v>9</v>
      </c>
      <c r="G74" s="29" t="str">
        <f>'II IT-A'!G60</f>
        <v>A</v>
      </c>
      <c r="H74" s="29">
        <f>'II IT-A'!H60</f>
        <v>8</v>
      </c>
      <c r="I74" s="29" t="str">
        <f>'II IT-A'!I60</f>
        <v>B+</v>
      </c>
      <c r="J74" s="29">
        <f>'II IT-A'!J60</f>
        <v>7</v>
      </c>
      <c r="K74" s="29" t="str">
        <f>'II IT-A'!K60</f>
        <v>B</v>
      </c>
      <c r="L74" s="29">
        <f>'II IT-A'!L60</f>
        <v>6</v>
      </c>
      <c r="M74" s="29" t="str">
        <f>'II IT-A'!M60</f>
        <v>A</v>
      </c>
      <c r="N74" s="29">
        <f>'II IT-A'!N60</f>
        <v>8</v>
      </c>
      <c r="O74" s="29" t="str">
        <f>'II IT-A'!O60</f>
        <v>O</v>
      </c>
      <c r="P74" s="29">
        <f>'II IT-A'!P60</f>
        <v>10</v>
      </c>
      <c r="Q74" s="29" t="str">
        <f>'II IT-A'!Q60</f>
        <v>O</v>
      </c>
      <c r="R74" s="29">
        <f>'II IT-A'!R60</f>
        <v>10</v>
      </c>
      <c r="S74" s="29" t="str">
        <f>'II IT-A'!S60</f>
        <v>O</v>
      </c>
      <c r="T74" s="29">
        <f>'II IT-A'!T60</f>
        <v>10</v>
      </c>
      <c r="U74" s="29" t="str">
        <f>'II IT-A'!U60</f>
        <v>O</v>
      </c>
      <c r="V74" s="29">
        <f>'II IT-A'!V60</f>
        <v>10</v>
      </c>
      <c r="W74" s="29" t="str">
        <f>'II IT-A'!W60</f>
        <v>O</v>
      </c>
      <c r="X74" s="29">
        <f>'II IT-A'!X60</f>
        <v>10</v>
      </c>
      <c r="Y74" s="67" t="str">
        <f t="shared" si="2"/>
        <v>Pass</v>
      </c>
      <c r="Z74" s="30">
        <f t="shared" si="4"/>
        <v>315</v>
      </c>
      <c r="AA74" s="60">
        <f t="shared" si="5"/>
        <v>87.5</v>
      </c>
      <c r="AB74" s="46" t="str">
        <f t="shared" si="3"/>
        <v>Pass</v>
      </c>
    </row>
    <row r="75" spans="1:28" ht="24.75" customHeight="1">
      <c r="A75" s="28">
        <f>'II IT-A'!A61</f>
        <v>50</v>
      </c>
      <c r="B75" s="28" t="str">
        <f>'II IT-A'!B61</f>
        <v>16321A1249</v>
      </c>
      <c r="C75" s="29" t="str">
        <f>'II IT-A'!C61</f>
        <v>B</v>
      </c>
      <c r="D75" s="29">
        <f>'II IT-A'!D61</f>
        <v>6</v>
      </c>
      <c r="E75" s="29" t="str">
        <f>'II IT-A'!E61</f>
        <v>C</v>
      </c>
      <c r="F75" s="29">
        <f>'II IT-A'!F61</f>
        <v>5</v>
      </c>
      <c r="G75" s="29" t="str">
        <f>'II IT-A'!G61</f>
        <v>C</v>
      </c>
      <c r="H75" s="29">
        <f>'II IT-A'!H61</f>
        <v>5</v>
      </c>
      <c r="I75" s="29" t="str">
        <f>'II IT-A'!I61</f>
        <v>C</v>
      </c>
      <c r="J75" s="29">
        <f>'II IT-A'!J61</f>
        <v>5</v>
      </c>
      <c r="K75" s="29" t="str">
        <f>'II IT-A'!K61</f>
        <v>F</v>
      </c>
      <c r="L75" s="29">
        <f>'II IT-A'!L61</f>
        <v>0</v>
      </c>
      <c r="M75" s="29" t="str">
        <f>'II IT-A'!M61</f>
        <v>C</v>
      </c>
      <c r="N75" s="29">
        <f>'II IT-A'!N61</f>
        <v>5</v>
      </c>
      <c r="O75" s="29" t="str">
        <f>'II IT-A'!O61</f>
        <v>A+</v>
      </c>
      <c r="P75" s="29">
        <f>'II IT-A'!P61</f>
        <v>9</v>
      </c>
      <c r="Q75" s="29" t="str">
        <f>'II IT-A'!Q61</f>
        <v>O</v>
      </c>
      <c r="R75" s="29">
        <f>'II IT-A'!R61</f>
        <v>10</v>
      </c>
      <c r="S75" s="29" t="str">
        <f>'II IT-A'!S61</f>
        <v>A+</v>
      </c>
      <c r="T75" s="29">
        <f>'II IT-A'!T61</f>
        <v>9</v>
      </c>
      <c r="U75" s="29" t="str">
        <f>'II IT-A'!U61</f>
        <v>A+</v>
      </c>
      <c r="V75" s="29">
        <f>'II IT-A'!V61</f>
        <v>9</v>
      </c>
      <c r="W75" s="29" t="str">
        <f>'II IT-A'!W61</f>
        <v>A+</v>
      </c>
      <c r="X75" s="29">
        <f>'II IT-A'!X61</f>
        <v>9</v>
      </c>
      <c r="Y75" s="67" t="str">
        <f t="shared" si="2"/>
        <v>Fail</v>
      </c>
      <c r="Z75" s="30">
        <f t="shared" si="4"/>
        <v>229</v>
      </c>
      <c r="AA75" s="60">
        <f t="shared" si="5"/>
        <v>63.61111111111111</v>
      </c>
      <c r="AB75" s="46" t="str">
        <f t="shared" si="3"/>
        <v>Pass</v>
      </c>
    </row>
    <row r="76" spans="1:28" ht="24.75" customHeight="1">
      <c r="A76" s="28">
        <f>'II IT-A'!A62</f>
        <v>51</v>
      </c>
      <c r="B76" s="28" t="str">
        <f>'II IT-A'!B62</f>
        <v>16321A1250</v>
      </c>
      <c r="C76" s="29" t="str">
        <f>'II IT-A'!C62</f>
        <v>A</v>
      </c>
      <c r="D76" s="29">
        <f>'II IT-A'!D62</f>
        <v>8</v>
      </c>
      <c r="E76" s="29" t="str">
        <f>'II IT-A'!E62</f>
        <v>C</v>
      </c>
      <c r="F76" s="29">
        <f>'II IT-A'!F62</f>
        <v>5</v>
      </c>
      <c r="G76" s="29" t="str">
        <f>'II IT-A'!G62</f>
        <v>A+</v>
      </c>
      <c r="H76" s="29">
        <f>'II IT-A'!H62</f>
        <v>9</v>
      </c>
      <c r="I76" s="29" t="str">
        <f>'II IT-A'!I62</f>
        <v>B</v>
      </c>
      <c r="J76" s="29">
        <f>'II IT-A'!J62</f>
        <v>6</v>
      </c>
      <c r="K76" s="29" t="str">
        <f>'II IT-A'!K62</f>
        <v>B</v>
      </c>
      <c r="L76" s="29">
        <f>'II IT-A'!L62</f>
        <v>6</v>
      </c>
      <c r="M76" s="29" t="str">
        <f>'II IT-A'!M62</f>
        <v>B</v>
      </c>
      <c r="N76" s="29">
        <f>'II IT-A'!N62</f>
        <v>6</v>
      </c>
      <c r="O76" s="29" t="str">
        <f>'II IT-A'!O62</f>
        <v>O</v>
      </c>
      <c r="P76" s="29">
        <f>'II IT-A'!P62</f>
        <v>10</v>
      </c>
      <c r="Q76" s="29" t="str">
        <f>'II IT-A'!Q62</f>
        <v>A+</v>
      </c>
      <c r="R76" s="29">
        <f>'II IT-A'!R62</f>
        <v>9</v>
      </c>
      <c r="S76" s="29" t="str">
        <f>'II IT-A'!S62</f>
        <v>O</v>
      </c>
      <c r="T76" s="29">
        <f>'II IT-A'!T62</f>
        <v>10</v>
      </c>
      <c r="U76" s="29" t="str">
        <f>'II IT-A'!U62</f>
        <v>O</v>
      </c>
      <c r="V76" s="29">
        <f>'II IT-A'!V62</f>
        <v>10</v>
      </c>
      <c r="W76" s="29" t="str">
        <f>'II IT-A'!W62</f>
        <v>O</v>
      </c>
      <c r="X76" s="29">
        <f>'II IT-A'!X62</f>
        <v>10</v>
      </c>
      <c r="Y76" s="67" t="str">
        <f t="shared" si="2"/>
        <v>Pass</v>
      </c>
      <c r="Z76" s="30">
        <f t="shared" si="4"/>
        <v>289</v>
      </c>
      <c r="AA76" s="60">
        <f t="shared" si="5"/>
        <v>80.27777777777779</v>
      </c>
      <c r="AB76" s="46" t="str">
        <f t="shared" si="3"/>
        <v>Pass</v>
      </c>
    </row>
    <row r="77" spans="1:28" ht="24.75" customHeight="1">
      <c r="A77" s="28">
        <f>'II IT-A'!A63</f>
        <v>52</v>
      </c>
      <c r="B77" s="28" t="str">
        <f>'II IT-A'!B63</f>
        <v>16321A1251</v>
      </c>
      <c r="C77" s="29" t="str">
        <f>'II IT-A'!C63</f>
        <v>B+</v>
      </c>
      <c r="D77" s="29">
        <f>'II IT-A'!D63</f>
        <v>7</v>
      </c>
      <c r="E77" s="29" t="str">
        <f>'II IT-A'!E63</f>
        <v>C</v>
      </c>
      <c r="F77" s="29">
        <f>'II IT-A'!F63</f>
        <v>5</v>
      </c>
      <c r="G77" s="29" t="str">
        <f>'II IT-A'!G63</f>
        <v>A</v>
      </c>
      <c r="H77" s="29">
        <f>'II IT-A'!H63</f>
        <v>8</v>
      </c>
      <c r="I77" s="29" t="str">
        <f>'II IT-A'!I63</f>
        <v>B+</v>
      </c>
      <c r="J77" s="29">
        <f>'II IT-A'!J63</f>
        <v>7</v>
      </c>
      <c r="K77" s="29" t="str">
        <f>'II IT-A'!K63</f>
        <v>B</v>
      </c>
      <c r="L77" s="29">
        <f>'II IT-A'!L63</f>
        <v>6</v>
      </c>
      <c r="M77" s="29" t="str">
        <f>'II IT-A'!M63</f>
        <v>B</v>
      </c>
      <c r="N77" s="29">
        <f>'II IT-A'!N63</f>
        <v>6</v>
      </c>
      <c r="O77" s="29" t="str">
        <f>'II IT-A'!O63</f>
        <v>O</v>
      </c>
      <c r="P77" s="29">
        <f>'II IT-A'!P63</f>
        <v>10</v>
      </c>
      <c r="Q77" s="29" t="str">
        <f>'II IT-A'!Q63</f>
        <v>O</v>
      </c>
      <c r="R77" s="29">
        <f>'II IT-A'!R63</f>
        <v>10</v>
      </c>
      <c r="S77" s="29" t="str">
        <f>'II IT-A'!S63</f>
        <v>O</v>
      </c>
      <c r="T77" s="29">
        <f>'II IT-A'!T63</f>
        <v>10</v>
      </c>
      <c r="U77" s="29" t="str">
        <f>'II IT-A'!U63</f>
        <v>O</v>
      </c>
      <c r="V77" s="29">
        <f>'II IT-A'!V63</f>
        <v>10</v>
      </c>
      <c r="W77" s="29" t="str">
        <f>'II IT-A'!W63</f>
        <v>O</v>
      </c>
      <c r="X77" s="29">
        <f>'II IT-A'!X63</f>
        <v>10</v>
      </c>
      <c r="Y77" s="67" t="str">
        <f t="shared" si="2"/>
        <v>Pass</v>
      </c>
      <c r="Z77" s="30">
        <f t="shared" si="4"/>
        <v>289</v>
      </c>
      <c r="AA77" s="60">
        <f t="shared" si="5"/>
        <v>80.27777777777779</v>
      </c>
      <c r="AB77" s="46" t="str">
        <f t="shared" si="3"/>
        <v>Pass</v>
      </c>
    </row>
    <row r="78" spans="1:28" ht="24.75" customHeight="1">
      <c r="A78" s="28">
        <f>'II IT-A'!A64</f>
        <v>53</v>
      </c>
      <c r="B78" s="28" t="str">
        <f>'II IT-A'!B64</f>
        <v>16321A1252</v>
      </c>
      <c r="C78" s="29" t="str">
        <f>'II IT-A'!C64</f>
        <v>B+</v>
      </c>
      <c r="D78" s="29">
        <f>'II IT-A'!D64</f>
        <v>7</v>
      </c>
      <c r="E78" s="29" t="str">
        <f>'II IT-A'!E64</f>
        <v>C</v>
      </c>
      <c r="F78" s="29">
        <f>'II IT-A'!F64</f>
        <v>5</v>
      </c>
      <c r="G78" s="29" t="str">
        <f>'II IT-A'!G64</f>
        <v>A</v>
      </c>
      <c r="H78" s="29">
        <f>'II IT-A'!H64</f>
        <v>8</v>
      </c>
      <c r="I78" s="29" t="str">
        <f>'II IT-A'!I64</f>
        <v>B</v>
      </c>
      <c r="J78" s="29">
        <f>'II IT-A'!J64</f>
        <v>6</v>
      </c>
      <c r="K78" s="29" t="str">
        <f>'II IT-A'!K64</f>
        <v>C</v>
      </c>
      <c r="L78" s="29">
        <f>'II IT-A'!L64</f>
        <v>5</v>
      </c>
      <c r="M78" s="29" t="str">
        <f>'II IT-A'!M64</f>
        <v>B</v>
      </c>
      <c r="N78" s="29">
        <f>'II IT-A'!N64</f>
        <v>6</v>
      </c>
      <c r="O78" s="29" t="str">
        <f>'II IT-A'!O64</f>
        <v>O</v>
      </c>
      <c r="P78" s="29">
        <f>'II IT-A'!P64</f>
        <v>10</v>
      </c>
      <c r="Q78" s="29" t="str">
        <f>'II IT-A'!Q64</f>
        <v>A+</v>
      </c>
      <c r="R78" s="29">
        <f>'II IT-A'!R64</f>
        <v>9</v>
      </c>
      <c r="S78" s="29" t="str">
        <f>'II IT-A'!S64</f>
        <v>O</v>
      </c>
      <c r="T78" s="29">
        <f>'II IT-A'!T64</f>
        <v>10</v>
      </c>
      <c r="U78" s="29" t="str">
        <f>'II IT-A'!U64</f>
        <v>O</v>
      </c>
      <c r="V78" s="29">
        <f>'II IT-A'!V64</f>
        <v>10</v>
      </c>
      <c r="W78" s="29" t="str">
        <f>'II IT-A'!W64</f>
        <v>O</v>
      </c>
      <c r="X78" s="29">
        <f>'II IT-A'!X64</f>
        <v>10</v>
      </c>
      <c r="Y78" s="67" t="str">
        <f t="shared" si="2"/>
        <v>Pass</v>
      </c>
      <c r="Z78" s="30">
        <f t="shared" si="4"/>
        <v>279</v>
      </c>
      <c r="AA78" s="60">
        <f t="shared" si="5"/>
        <v>77.5</v>
      </c>
      <c r="AB78" s="46" t="str">
        <f t="shared" si="3"/>
        <v>Pass</v>
      </c>
    </row>
    <row r="79" spans="1:28" ht="24.75" customHeight="1">
      <c r="A79" s="28">
        <f>'II IT-A'!A65</f>
        <v>54</v>
      </c>
      <c r="B79" s="28" t="str">
        <f>'II IT-A'!B65</f>
        <v>16321A1253</v>
      </c>
      <c r="C79" s="29" t="str">
        <f>'II IT-A'!C65</f>
        <v>A</v>
      </c>
      <c r="D79" s="29">
        <f>'II IT-A'!D65</f>
        <v>8</v>
      </c>
      <c r="E79" s="29" t="str">
        <f>'II IT-A'!E65</f>
        <v>B+</v>
      </c>
      <c r="F79" s="29">
        <f>'II IT-A'!F65</f>
        <v>7</v>
      </c>
      <c r="G79" s="29" t="str">
        <f>'II IT-A'!G65</f>
        <v>A+</v>
      </c>
      <c r="H79" s="29">
        <f>'II IT-A'!H65</f>
        <v>9</v>
      </c>
      <c r="I79" s="29" t="str">
        <f>'II IT-A'!I65</f>
        <v>A</v>
      </c>
      <c r="J79" s="29">
        <f>'II IT-A'!J65</f>
        <v>8</v>
      </c>
      <c r="K79" s="29" t="str">
        <f>'II IT-A'!K65</f>
        <v>B</v>
      </c>
      <c r="L79" s="29">
        <f>'II IT-A'!L65</f>
        <v>6</v>
      </c>
      <c r="M79" s="29" t="str">
        <f>'II IT-A'!M65</f>
        <v>B+</v>
      </c>
      <c r="N79" s="29">
        <f>'II IT-A'!N65</f>
        <v>7</v>
      </c>
      <c r="O79" s="29" t="str">
        <f>'II IT-A'!O65</f>
        <v>O</v>
      </c>
      <c r="P79" s="29">
        <f>'II IT-A'!P65</f>
        <v>10</v>
      </c>
      <c r="Q79" s="29" t="str">
        <f>'II IT-A'!Q65</f>
        <v>O</v>
      </c>
      <c r="R79" s="29">
        <f>'II IT-A'!R65</f>
        <v>10</v>
      </c>
      <c r="S79" s="29" t="str">
        <f>'II IT-A'!S65</f>
        <v>O</v>
      </c>
      <c r="T79" s="29">
        <f>'II IT-A'!T65</f>
        <v>10</v>
      </c>
      <c r="U79" s="29" t="str">
        <f>'II IT-A'!U65</f>
        <v>O</v>
      </c>
      <c r="V79" s="29">
        <f>'II IT-A'!V65</f>
        <v>10</v>
      </c>
      <c r="W79" s="29" t="str">
        <f>'II IT-A'!W65</f>
        <v>O</v>
      </c>
      <c r="X79" s="29">
        <f>'II IT-A'!X65</f>
        <v>10</v>
      </c>
      <c r="Y79" s="67" t="str">
        <f t="shared" si="2"/>
        <v>Pass</v>
      </c>
      <c r="Z79" s="30">
        <f t="shared" si="4"/>
        <v>309</v>
      </c>
      <c r="AA79" s="60">
        <f t="shared" si="5"/>
        <v>85.83333333333334</v>
      </c>
      <c r="AB79" s="46" t="str">
        <f t="shared" si="3"/>
        <v>Pass</v>
      </c>
    </row>
    <row r="80" spans="1:28" ht="24.75" customHeight="1">
      <c r="A80" s="28">
        <f>'II IT-A'!A66</f>
        <v>55</v>
      </c>
      <c r="B80" s="28" t="str">
        <f>'II IT-A'!B66</f>
        <v>16321A1254</v>
      </c>
      <c r="C80" s="29" t="str">
        <f>'II IT-A'!C66</f>
        <v>B+</v>
      </c>
      <c r="D80" s="29">
        <f>'II IT-A'!D66</f>
        <v>7</v>
      </c>
      <c r="E80" s="29" t="str">
        <f>'II IT-A'!E66</f>
        <v>C</v>
      </c>
      <c r="F80" s="29">
        <f>'II IT-A'!F66</f>
        <v>5</v>
      </c>
      <c r="G80" s="29" t="str">
        <f>'II IT-A'!G66</f>
        <v>A</v>
      </c>
      <c r="H80" s="29">
        <f>'II IT-A'!H66</f>
        <v>8</v>
      </c>
      <c r="I80" s="29" t="str">
        <f>'II IT-A'!I66</f>
        <v>B</v>
      </c>
      <c r="J80" s="29">
        <f>'II IT-A'!J66</f>
        <v>6</v>
      </c>
      <c r="K80" s="29" t="str">
        <f>'II IT-A'!K66</f>
        <v>B</v>
      </c>
      <c r="L80" s="29">
        <f>'II IT-A'!L66</f>
        <v>6</v>
      </c>
      <c r="M80" s="29" t="str">
        <f>'II IT-A'!M66</f>
        <v>B</v>
      </c>
      <c r="N80" s="29">
        <f>'II IT-A'!N66</f>
        <v>6</v>
      </c>
      <c r="O80" s="29" t="str">
        <f>'II IT-A'!O66</f>
        <v>O</v>
      </c>
      <c r="P80" s="29">
        <f>'II IT-A'!P66</f>
        <v>10</v>
      </c>
      <c r="Q80" s="29" t="str">
        <f>'II IT-A'!Q66</f>
        <v>A+</v>
      </c>
      <c r="R80" s="29">
        <f>'II IT-A'!R66</f>
        <v>9</v>
      </c>
      <c r="S80" s="29" t="str">
        <f>'II IT-A'!S66</f>
        <v>A+</v>
      </c>
      <c r="T80" s="29">
        <f>'II IT-A'!T66</f>
        <v>9</v>
      </c>
      <c r="U80" s="29" t="str">
        <f>'II IT-A'!U66</f>
        <v>A+</v>
      </c>
      <c r="V80" s="29">
        <f>'II IT-A'!V66</f>
        <v>9</v>
      </c>
      <c r="W80" s="29" t="str">
        <f>'II IT-A'!W66</f>
        <v>A+</v>
      </c>
      <c r="X80" s="29">
        <f>'II IT-A'!X66</f>
        <v>9</v>
      </c>
      <c r="Y80" s="67" t="str">
        <f t="shared" si="2"/>
        <v>Pass</v>
      </c>
      <c r="Z80" s="30">
        <f t="shared" si="4"/>
        <v>271</v>
      </c>
      <c r="AA80" s="60">
        <f t="shared" si="5"/>
        <v>75.27777777777777</v>
      </c>
      <c r="AB80" s="46" t="str">
        <f t="shared" si="3"/>
        <v>Pass</v>
      </c>
    </row>
    <row r="81" spans="1:28" ht="24.75" customHeight="1">
      <c r="A81" s="28">
        <f>'II IT-A'!A67</f>
        <v>56</v>
      </c>
      <c r="B81" s="28" t="str">
        <f>'II IT-A'!B67</f>
        <v>16321A1255</v>
      </c>
      <c r="C81" s="29" t="str">
        <f>'II IT-A'!C67</f>
        <v>A</v>
      </c>
      <c r="D81" s="29">
        <f>'II IT-A'!D67</f>
        <v>8</v>
      </c>
      <c r="E81" s="29" t="str">
        <f>'II IT-A'!E67</f>
        <v>C</v>
      </c>
      <c r="F81" s="29">
        <f>'II IT-A'!F67</f>
        <v>5</v>
      </c>
      <c r="G81" s="29" t="str">
        <f>'II IT-A'!G67</f>
        <v>B+</v>
      </c>
      <c r="H81" s="29">
        <f>'II IT-A'!H67</f>
        <v>7</v>
      </c>
      <c r="I81" s="29" t="str">
        <f>'II IT-A'!I67</f>
        <v>B</v>
      </c>
      <c r="J81" s="29">
        <f>'II IT-A'!J67</f>
        <v>6</v>
      </c>
      <c r="K81" s="29" t="str">
        <f>'II IT-A'!K67</f>
        <v>B</v>
      </c>
      <c r="L81" s="29">
        <f>'II IT-A'!L67</f>
        <v>6</v>
      </c>
      <c r="M81" s="29" t="str">
        <f>'II IT-A'!M67</f>
        <v>B</v>
      </c>
      <c r="N81" s="29">
        <f>'II IT-A'!N67</f>
        <v>6</v>
      </c>
      <c r="O81" s="29" t="str">
        <f>'II IT-A'!O67</f>
        <v>A+</v>
      </c>
      <c r="P81" s="29">
        <f>'II IT-A'!P67</f>
        <v>9</v>
      </c>
      <c r="Q81" s="29" t="str">
        <f>'II IT-A'!Q67</f>
        <v>A+</v>
      </c>
      <c r="R81" s="29">
        <f>'II IT-A'!R67</f>
        <v>9</v>
      </c>
      <c r="S81" s="29" t="str">
        <f>'II IT-A'!S67</f>
        <v>A+</v>
      </c>
      <c r="T81" s="29">
        <f>'II IT-A'!T67</f>
        <v>9</v>
      </c>
      <c r="U81" s="29" t="str">
        <f>'II IT-A'!U67</f>
        <v>A+</v>
      </c>
      <c r="V81" s="29">
        <f>'II IT-A'!V67</f>
        <v>9</v>
      </c>
      <c r="W81" s="29" t="str">
        <f>'II IT-A'!W67</f>
        <v>A+</v>
      </c>
      <c r="X81" s="29">
        <f>'II IT-A'!X67</f>
        <v>9</v>
      </c>
      <c r="Y81" s="67" t="str">
        <f t="shared" si="2"/>
        <v>Pass</v>
      </c>
      <c r="Z81" s="30">
        <f t="shared" si="4"/>
        <v>269</v>
      </c>
      <c r="AA81" s="60">
        <f t="shared" si="5"/>
        <v>74.72222222222223</v>
      </c>
      <c r="AB81" s="46" t="str">
        <f t="shared" si="3"/>
        <v>Pass</v>
      </c>
    </row>
    <row r="82" spans="1:28" ht="24.75" customHeight="1">
      <c r="A82" s="28">
        <f>'II IT-A'!A68</f>
        <v>57</v>
      </c>
      <c r="B82" s="28" t="str">
        <f>'II IT-A'!B68</f>
        <v>16321A1256</v>
      </c>
      <c r="C82" s="29" t="str">
        <f>'II IT-A'!C68</f>
        <v>A+</v>
      </c>
      <c r="D82" s="29">
        <f>'II IT-A'!D68</f>
        <v>9</v>
      </c>
      <c r="E82" s="29" t="str">
        <f>'II IT-A'!E68</f>
        <v>B+</v>
      </c>
      <c r="F82" s="29">
        <f>'II IT-A'!F68</f>
        <v>7</v>
      </c>
      <c r="G82" s="29" t="str">
        <f>'II IT-A'!G68</f>
        <v>A</v>
      </c>
      <c r="H82" s="29">
        <f>'II IT-A'!H68</f>
        <v>8</v>
      </c>
      <c r="I82" s="29" t="str">
        <f>'II IT-A'!I68</f>
        <v>B+</v>
      </c>
      <c r="J82" s="29">
        <f>'II IT-A'!J68</f>
        <v>7</v>
      </c>
      <c r="K82" s="29" t="str">
        <f>'II IT-A'!K68</f>
        <v>B</v>
      </c>
      <c r="L82" s="29">
        <f>'II IT-A'!L68</f>
        <v>6</v>
      </c>
      <c r="M82" s="29" t="str">
        <f>'II IT-A'!M68</f>
        <v>B</v>
      </c>
      <c r="N82" s="29">
        <f>'II IT-A'!N68</f>
        <v>6</v>
      </c>
      <c r="O82" s="29" t="str">
        <f>'II IT-A'!O68</f>
        <v>O</v>
      </c>
      <c r="P82" s="29">
        <f>'II IT-A'!P68</f>
        <v>10</v>
      </c>
      <c r="Q82" s="29" t="str">
        <f>'II IT-A'!Q68</f>
        <v>O</v>
      </c>
      <c r="R82" s="29">
        <f>'II IT-A'!R68</f>
        <v>10</v>
      </c>
      <c r="S82" s="29" t="str">
        <f>'II IT-A'!S68</f>
        <v>O</v>
      </c>
      <c r="T82" s="29">
        <f>'II IT-A'!T68</f>
        <v>10</v>
      </c>
      <c r="U82" s="29" t="str">
        <f>'II IT-A'!U68</f>
        <v>O</v>
      </c>
      <c r="V82" s="29">
        <f>'II IT-A'!V68</f>
        <v>10</v>
      </c>
      <c r="W82" s="29" t="str">
        <f>'II IT-A'!W68</f>
        <v>O</v>
      </c>
      <c r="X82" s="29">
        <f>'II IT-A'!X68</f>
        <v>10</v>
      </c>
      <c r="Y82" s="67" t="str">
        <f t="shared" si="2"/>
        <v>Pass</v>
      </c>
      <c r="Z82" s="30">
        <f t="shared" si="4"/>
        <v>303</v>
      </c>
      <c r="AA82" s="60">
        <f t="shared" si="5"/>
        <v>84.16666666666666</v>
      </c>
      <c r="AB82" s="46" t="str">
        <f t="shared" si="3"/>
        <v>Pass</v>
      </c>
    </row>
    <row r="83" spans="1:28" ht="24.75" customHeight="1">
      <c r="A83" s="28">
        <f>'II IT-A'!A69</f>
        <v>58</v>
      </c>
      <c r="B83" s="28" t="str">
        <f>'II IT-A'!B69</f>
        <v>16321A1257</v>
      </c>
      <c r="C83" s="29" t="str">
        <f>'II IT-A'!C69</f>
        <v>B</v>
      </c>
      <c r="D83" s="29">
        <f>'II IT-A'!D69</f>
        <v>6</v>
      </c>
      <c r="E83" s="29" t="str">
        <f>'II IT-A'!E69</f>
        <v>C</v>
      </c>
      <c r="F83" s="29">
        <f>'II IT-A'!F69</f>
        <v>5</v>
      </c>
      <c r="G83" s="29" t="str">
        <f>'II IT-A'!G69</f>
        <v>C</v>
      </c>
      <c r="H83" s="29">
        <f>'II IT-A'!H69</f>
        <v>5</v>
      </c>
      <c r="I83" s="29" t="str">
        <f>'II IT-A'!I69</f>
        <v>C</v>
      </c>
      <c r="J83" s="29">
        <f>'II IT-A'!J69</f>
        <v>5</v>
      </c>
      <c r="K83" s="29" t="str">
        <f>'II IT-A'!K69</f>
        <v>F</v>
      </c>
      <c r="L83" s="29">
        <f>'II IT-A'!L69</f>
        <v>0</v>
      </c>
      <c r="M83" s="29" t="str">
        <f>'II IT-A'!M69</f>
        <v>B</v>
      </c>
      <c r="N83" s="29">
        <f>'II IT-A'!N69</f>
        <v>6</v>
      </c>
      <c r="O83" s="29" t="str">
        <f>'II IT-A'!O69</f>
        <v>A+</v>
      </c>
      <c r="P83" s="29">
        <f>'II IT-A'!P69</f>
        <v>9</v>
      </c>
      <c r="Q83" s="29" t="str">
        <f>'II IT-A'!Q69</f>
        <v>A+</v>
      </c>
      <c r="R83" s="29">
        <f>'II IT-A'!R69</f>
        <v>9</v>
      </c>
      <c r="S83" s="29" t="str">
        <f>'II IT-A'!S69</f>
        <v>O</v>
      </c>
      <c r="T83" s="29">
        <f>'II IT-A'!T69</f>
        <v>10</v>
      </c>
      <c r="U83" s="29" t="str">
        <f>'II IT-A'!U69</f>
        <v>O</v>
      </c>
      <c r="V83" s="29">
        <f>'II IT-A'!V69</f>
        <v>10</v>
      </c>
      <c r="W83" s="29" t="str">
        <f>'II IT-A'!W69</f>
        <v>O</v>
      </c>
      <c r="X83" s="29">
        <f>'II IT-A'!X69</f>
        <v>10</v>
      </c>
      <c r="Y83" s="67" t="str">
        <f t="shared" si="2"/>
        <v>Fail</v>
      </c>
      <c r="Z83" s="30">
        <f t="shared" si="4"/>
        <v>241</v>
      </c>
      <c r="AA83" s="60">
        <f t="shared" si="5"/>
        <v>66.94444444444444</v>
      </c>
      <c r="AB83" s="46" t="str">
        <f t="shared" si="3"/>
        <v>Pass</v>
      </c>
    </row>
    <row r="84" spans="1:28" ht="24.75" customHeight="1">
      <c r="A84" s="28">
        <f>'II IT-A'!A70</f>
        <v>59</v>
      </c>
      <c r="B84" s="28" t="str">
        <f>'II IT-A'!B70</f>
        <v>16321A1258</v>
      </c>
      <c r="C84" s="29" t="str">
        <f>'II IT-A'!C70</f>
        <v>B</v>
      </c>
      <c r="D84" s="29">
        <f>'II IT-A'!D70</f>
        <v>6</v>
      </c>
      <c r="E84" s="29" t="str">
        <f>'II IT-A'!E70</f>
        <v>C</v>
      </c>
      <c r="F84" s="29">
        <f>'II IT-A'!F70</f>
        <v>5</v>
      </c>
      <c r="G84" s="29" t="str">
        <f>'II IT-A'!G70</f>
        <v>F</v>
      </c>
      <c r="H84" s="29">
        <f>'II IT-A'!H70</f>
        <v>0</v>
      </c>
      <c r="I84" s="29" t="str">
        <f>'II IT-A'!I70</f>
        <v>F</v>
      </c>
      <c r="J84" s="29">
        <f>'II IT-A'!J70</f>
        <v>0</v>
      </c>
      <c r="K84" s="29" t="str">
        <f>'II IT-A'!K70</f>
        <v>C</v>
      </c>
      <c r="L84" s="29">
        <f>'II IT-A'!L70</f>
        <v>5</v>
      </c>
      <c r="M84" s="29" t="str">
        <f>'II IT-A'!M70</f>
        <v>B</v>
      </c>
      <c r="N84" s="29">
        <f>'II IT-A'!N70</f>
        <v>6</v>
      </c>
      <c r="O84" s="29" t="str">
        <f>'II IT-A'!O70</f>
        <v>A+</v>
      </c>
      <c r="P84" s="29">
        <f>'II IT-A'!P70</f>
        <v>9</v>
      </c>
      <c r="Q84" s="29" t="str">
        <f>'II IT-A'!Q70</f>
        <v>A+</v>
      </c>
      <c r="R84" s="29">
        <f>'II IT-A'!R70</f>
        <v>9</v>
      </c>
      <c r="S84" s="29" t="str">
        <f>'II IT-A'!S70</f>
        <v>O</v>
      </c>
      <c r="T84" s="29">
        <f>'II IT-A'!T70</f>
        <v>10</v>
      </c>
      <c r="U84" s="29" t="str">
        <f>'II IT-A'!U70</f>
        <v>O</v>
      </c>
      <c r="V84" s="29">
        <f>'II IT-A'!V70</f>
        <v>10</v>
      </c>
      <c r="W84" s="29" t="str">
        <f>'II IT-A'!W70</f>
        <v>O</v>
      </c>
      <c r="X84" s="29">
        <f>'II IT-A'!X70</f>
        <v>10</v>
      </c>
      <c r="Y84" s="67" t="str">
        <f t="shared" si="2"/>
        <v>Fail</v>
      </c>
      <c r="Z84" s="30">
        <f t="shared" si="4"/>
        <v>226</v>
      </c>
      <c r="AA84" s="60">
        <f t="shared" si="5"/>
        <v>62.77777777777778</v>
      </c>
      <c r="AB84" s="46" t="str">
        <f t="shared" si="3"/>
        <v>Pass</v>
      </c>
    </row>
    <row r="85" spans="1:28" ht="24.75" customHeight="1">
      <c r="A85" s="28">
        <f>'II IT-A'!A71</f>
        <v>60</v>
      </c>
      <c r="B85" s="28" t="str">
        <f>'II IT-A'!B71</f>
        <v>16321A1259</v>
      </c>
      <c r="C85" s="29" t="str">
        <f>'II IT-A'!C71</f>
        <v>B</v>
      </c>
      <c r="D85" s="29">
        <f>'II IT-A'!D71</f>
        <v>6</v>
      </c>
      <c r="E85" s="29" t="str">
        <f>'II IT-A'!E71</f>
        <v>C</v>
      </c>
      <c r="F85" s="29">
        <f>'II IT-A'!F71</f>
        <v>5</v>
      </c>
      <c r="G85" s="29" t="str">
        <f>'II IT-A'!G71</f>
        <v>A</v>
      </c>
      <c r="H85" s="29">
        <f>'II IT-A'!H71</f>
        <v>8</v>
      </c>
      <c r="I85" s="29" t="str">
        <f>'II IT-A'!I71</f>
        <v>C</v>
      </c>
      <c r="J85" s="29">
        <f>'II IT-A'!J71</f>
        <v>5</v>
      </c>
      <c r="K85" s="29" t="str">
        <f>'II IT-A'!K71</f>
        <v>B</v>
      </c>
      <c r="L85" s="29">
        <f>'II IT-A'!L71</f>
        <v>6</v>
      </c>
      <c r="M85" s="29" t="str">
        <f>'II IT-A'!M71</f>
        <v>B</v>
      </c>
      <c r="N85" s="29">
        <f>'II IT-A'!N71</f>
        <v>6</v>
      </c>
      <c r="O85" s="29" t="str">
        <f>'II IT-A'!O71</f>
        <v>O</v>
      </c>
      <c r="P85" s="29">
        <f>'II IT-A'!P71</f>
        <v>10</v>
      </c>
      <c r="Q85" s="29" t="str">
        <f>'II IT-A'!Q71</f>
        <v>A+</v>
      </c>
      <c r="R85" s="29">
        <f>'II IT-A'!R71</f>
        <v>9</v>
      </c>
      <c r="S85" s="29" t="str">
        <f>'II IT-A'!S71</f>
        <v>O</v>
      </c>
      <c r="T85" s="29">
        <f>'II IT-A'!T71</f>
        <v>10</v>
      </c>
      <c r="U85" s="29" t="str">
        <f>'II IT-A'!U71</f>
        <v>O</v>
      </c>
      <c r="V85" s="29">
        <f>'II IT-A'!V71</f>
        <v>10</v>
      </c>
      <c r="W85" s="29" t="str">
        <f>'II IT-A'!W71</f>
        <v>O</v>
      </c>
      <c r="X85" s="29">
        <f>'II IT-A'!X71</f>
        <v>10</v>
      </c>
      <c r="Y85" s="67" t="str">
        <f t="shared" si="2"/>
        <v>Pass</v>
      </c>
      <c r="Z85" s="30">
        <f t="shared" si="4"/>
        <v>276</v>
      </c>
      <c r="AA85" s="60">
        <f t="shared" si="5"/>
        <v>76.66666666666667</v>
      </c>
      <c r="AB85" s="46" t="str">
        <f aca="true" t="shared" si="6" ref="AB85:AB107">IF(OR(D85&lt;0,F85&lt;0,H85&lt;0,J85&lt;0,L85&lt;0,N85&lt;0,P85&lt;0,R85&lt;0),"Absent","Pass")</f>
        <v>Pass</v>
      </c>
    </row>
    <row r="86" spans="1:28" ht="24.75" customHeight="1">
      <c r="A86" s="28">
        <f>'II IT-A'!A72</f>
        <v>61</v>
      </c>
      <c r="B86" s="28" t="str">
        <f>'II IT-A'!B72</f>
        <v>16321A1260</v>
      </c>
      <c r="C86" s="29" t="str">
        <f>'II IT-A'!C72</f>
        <v>A+</v>
      </c>
      <c r="D86" s="29">
        <f>'II IT-A'!D72</f>
        <v>9</v>
      </c>
      <c r="E86" s="29" t="str">
        <f>'II IT-A'!E72</f>
        <v>C</v>
      </c>
      <c r="F86" s="29">
        <f>'II IT-A'!F72</f>
        <v>5</v>
      </c>
      <c r="G86" s="29" t="str">
        <f>'II IT-A'!G72</f>
        <v>A+</v>
      </c>
      <c r="H86" s="29">
        <f>'II IT-A'!H72</f>
        <v>9</v>
      </c>
      <c r="I86" s="29" t="str">
        <f>'II IT-A'!I72</f>
        <v>B</v>
      </c>
      <c r="J86" s="29">
        <f>'II IT-A'!J72</f>
        <v>6</v>
      </c>
      <c r="K86" s="29" t="str">
        <f>'II IT-A'!K72</f>
        <v>B+</v>
      </c>
      <c r="L86" s="29">
        <f>'II IT-A'!L72</f>
        <v>7</v>
      </c>
      <c r="M86" s="29" t="str">
        <f>'II IT-A'!M72</f>
        <v>B</v>
      </c>
      <c r="N86" s="29">
        <f>'II IT-A'!N72</f>
        <v>6</v>
      </c>
      <c r="O86" s="29" t="str">
        <f>'II IT-A'!O72</f>
        <v>O</v>
      </c>
      <c r="P86" s="29">
        <f>'II IT-A'!P72</f>
        <v>10</v>
      </c>
      <c r="Q86" s="29" t="str">
        <f>'II IT-A'!Q72</f>
        <v>O</v>
      </c>
      <c r="R86" s="29">
        <f>'II IT-A'!R72</f>
        <v>10</v>
      </c>
      <c r="S86" s="29" t="str">
        <f>'II IT-A'!S72</f>
        <v>O</v>
      </c>
      <c r="T86" s="29">
        <f>'II IT-A'!T72</f>
        <v>10</v>
      </c>
      <c r="U86" s="29" t="str">
        <f>'II IT-A'!U72</f>
        <v>O</v>
      </c>
      <c r="V86" s="29">
        <f>'II IT-A'!V72</f>
        <v>10</v>
      </c>
      <c r="W86" s="29" t="str">
        <f>'II IT-A'!W72</f>
        <v>O</v>
      </c>
      <c r="X86" s="29">
        <f>'II IT-A'!X72</f>
        <v>10</v>
      </c>
      <c r="Y86" s="67" t="str">
        <f t="shared" si="2"/>
        <v>Pass</v>
      </c>
      <c r="Z86" s="30">
        <f t="shared" si="4"/>
        <v>298</v>
      </c>
      <c r="AA86" s="60">
        <f t="shared" si="5"/>
        <v>82.77777777777779</v>
      </c>
      <c r="AB86" s="46" t="str">
        <f t="shared" si="6"/>
        <v>Pass</v>
      </c>
    </row>
    <row r="87" spans="1:28" ht="24.75" customHeight="1">
      <c r="A87" s="28">
        <f>'II IT-A'!A73</f>
        <v>62</v>
      </c>
      <c r="B87" s="28" t="str">
        <f>'II IT-A'!B73</f>
        <v>16321A1261</v>
      </c>
      <c r="C87" s="29" t="str">
        <f>'II IT-A'!C73</f>
        <v>B</v>
      </c>
      <c r="D87" s="29">
        <f>'II IT-A'!D73</f>
        <v>12</v>
      </c>
      <c r="E87" s="29" t="str">
        <f>'II IT-A'!E73</f>
        <v>C</v>
      </c>
      <c r="F87" s="29">
        <f>'II IT-A'!F73</f>
        <v>5</v>
      </c>
      <c r="G87" s="29" t="str">
        <f>'II IT-A'!G73</f>
        <v>A</v>
      </c>
      <c r="H87" s="29">
        <f>'II IT-A'!H73</f>
        <v>10</v>
      </c>
      <c r="I87" s="29" t="str">
        <f>'II IT-A'!I73</f>
        <v>C</v>
      </c>
      <c r="J87" s="29">
        <f>'II IT-A'!J73</f>
        <v>7</v>
      </c>
      <c r="K87" s="29" t="str">
        <f>'II IT-A'!K73</f>
        <v>B</v>
      </c>
      <c r="L87" s="29">
        <f>'II IT-A'!L73</f>
        <v>8</v>
      </c>
      <c r="M87" s="29" t="str">
        <f>'II IT-A'!M73</f>
        <v>B</v>
      </c>
      <c r="N87" s="29">
        <f>'II IT-A'!N73</f>
        <v>6</v>
      </c>
      <c r="O87" s="29" t="str">
        <f>'II IT-A'!O73</f>
        <v>O</v>
      </c>
      <c r="P87" s="29">
        <f>'II IT-A'!P73</f>
        <v>10</v>
      </c>
      <c r="Q87" s="29" t="str">
        <f>'II IT-A'!Q73</f>
        <v>A+</v>
      </c>
      <c r="R87" s="29">
        <f>'II IT-A'!R73</f>
        <v>11</v>
      </c>
      <c r="S87" s="29" t="str">
        <f>'II IT-A'!S73</f>
        <v>O</v>
      </c>
      <c r="T87" s="29">
        <f>'II IT-A'!T73</f>
        <v>10</v>
      </c>
      <c r="U87" s="29" t="str">
        <f>'II IT-A'!U73</f>
        <v>O</v>
      </c>
      <c r="V87" s="29">
        <f>'II IT-A'!V73</f>
        <v>10</v>
      </c>
      <c r="W87" s="29" t="str">
        <f>'II IT-A'!W73</f>
        <v>O</v>
      </c>
      <c r="X87" s="29">
        <f>'II IT-A'!X73</f>
        <v>10</v>
      </c>
      <c r="Y87" s="67" t="str">
        <f t="shared" si="2"/>
        <v>Pass</v>
      </c>
      <c r="Z87" s="30">
        <f aca="true" t="shared" si="7" ref="Z87:Z110">s1c*D87+s2c*F87+s3c*H87+s4c*J87+s5c*L87+s6c*N87+l1c*P87+l2c*R87+l3c*T87+l4c*V87+l5c*X87</f>
        <v>320</v>
      </c>
      <c r="AA87" s="60">
        <f aca="true" t="shared" si="8" ref="AA87:AA110">(Z87/(s1c+s2c+s3c+s4c+s5c+s6c+l1c+l2c+l3c+l4c+l5c))*10</f>
        <v>88.88888888888889</v>
      </c>
      <c r="AB87" s="46" t="str">
        <f t="shared" si="6"/>
        <v>Pass</v>
      </c>
    </row>
    <row r="88" spans="1:28" ht="24.75" customHeight="1">
      <c r="A88" s="28">
        <f>'II IT-A'!A74</f>
        <v>63</v>
      </c>
      <c r="B88" s="28" t="str">
        <f>'II IT-A'!B74</f>
        <v>16321A1262</v>
      </c>
      <c r="C88" s="29" t="str">
        <f>'II IT-A'!C74</f>
        <v>A+</v>
      </c>
      <c r="D88" s="29">
        <f>'II IT-A'!D74</f>
        <v>15</v>
      </c>
      <c r="E88" s="29" t="str">
        <f>'II IT-A'!E74</f>
        <v>C</v>
      </c>
      <c r="F88" s="29">
        <f>'II IT-A'!F74</f>
        <v>5</v>
      </c>
      <c r="G88" s="29" t="str">
        <f>'II IT-A'!G74</f>
        <v>A+</v>
      </c>
      <c r="H88" s="29">
        <f>'II IT-A'!H74</f>
        <v>11</v>
      </c>
      <c r="I88" s="29" t="str">
        <f>'II IT-A'!I74</f>
        <v>B</v>
      </c>
      <c r="J88" s="29">
        <f>'II IT-A'!J74</f>
        <v>8</v>
      </c>
      <c r="K88" s="29" t="str">
        <f>'II IT-A'!K74</f>
        <v>B+</v>
      </c>
      <c r="L88" s="29">
        <f>'II IT-A'!L74</f>
        <v>9</v>
      </c>
      <c r="M88" s="29" t="str">
        <f>'II IT-A'!M74</f>
        <v>B</v>
      </c>
      <c r="N88" s="29">
        <f>'II IT-A'!N74</f>
        <v>6</v>
      </c>
      <c r="O88" s="29" t="str">
        <f>'II IT-A'!O74</f>
        <v>O</v>
      </c>
      <c r="P88" s="29">
        <f>'II IT-A'!P74</f>
        <v>10</v>
      </c>
      <c r="Q88" s="29" t="str">
        <f>'II IT-A'!Q74</f>
        <v>O</v>
      </c>
      <c r="R88" s="29">
        <f>'II IT-A'!R74</f>
        <v>12</v>
      </c>
      <c r="S88" s="29" t="str">
        <f>'II IT-A'!S74</f>
        <v>O</v>
      </c>
      <c r="T88" s="29">
        <f>'II IT-A'!T74</f>
        <v>10</v>
      </c>
      <c r="U88" s="29" t="str">
        <f>'II IT-A'!U74</f>
        <v>O</v>
      </c>
      <c r="V88" s="29">
        <f>'II IT-A'!V74</f>
        <v>10</v>
      </c>
      <c r="W88" s="29" t="str">
        <f>'II IT-A'!W74</f>
        <v>O</v>
      </c>
      <c r="X88" s="29">
        <f>'II IT-A'!X74</f>
        <v>10</v>
      </c>
      <c r="Y88" s="67" t="str">
        <f aca="true" t="shared" si="9" ref="Y88:Y107">IF(OR(D88&lt;5,F88&lt;5,H88&lt;5,J88&lt;5,L88&lt;5,N88&lt;5,P88&lt;5,R88&lt;5,T88&lt;5,V88&lt;5,X88&lt;5),"Fail","Pass")</f>
        <v>Pass</v>
      </c>
      <c r="Z88" s="30">
        <f t="shared" si="7"/>
        <v>342</v>
      </c>
      <c r="AA88" s="60">
        <f t="shared" si="8"/>
        <v>95</v>
      </c>
      <c r="AB88" s="46" t="str">
        <f t="shared" si="6"/>
        <v>Pass</v>
      </c>
    </row>
    <row r="89" spans="1:28" ht="24.75" customHeight="1">
      <c r="A89" s="28">
        <f>'II IT-A'!A75</f>
        <v>64</v>
      </c>
      <c r="B89" s="28" t="str">
        <f>'II IT-A'!B75</f>
        <v>16321A1263</v>
      </c>
      <c r="C89" s="29" t="str">
        <f>'II IT-A'!C75</f>
        <v>B</v>
      </c>
      <c r="D89" s="29">
        <f>'II IT-A'!D75</f>
        <v>18</v>
      </c>
      <c r="E89" s="29" t="str">
        <f>'II IT-A'!E75</f>
        <v>C</v>
      </c>
      <c r="F89" s="29">
        <f>'II IT-A'!F75</f>
        <v>5</v>
      </c>
      <c r="G89" s="29" t="str">
        <f>'II IT-A'!G75</f>
        <v>A</v>
      </c>
      <c r="H89" s="29">
        <f>'II IT-A'!H75</f>
        <v>12</v>
      </c>
      <c r="I89" s="29" t="str">
        <f>'II IT-A'!I75</f>
        <v>C</v>
      </c>
      <c r="J89" s="29">
        <f>'II IT-A'!J75</f>
        <v>9</v>
      </c>
      <c r="K89" s="29" t="str">
        <f>'II IT-A'!K75</f>
        <v>B</v>
      </c>
      <c r="L89" s="29">
        <f>'II IT-A'!L75</f>
        <v>10</v>
      </c>
      <c r="M89" s="29" t="str">
        <f>'II IT-A'!M75</f>
        <v>B</v>
      </c>
      <c r="N89" s="29">
        <f>'II IT-A'!N75</f>
        <v>6</v>
      </c>
      <c r="O89" s="29" t="str">
        <f>'II IT-A'!O75</f>
        <v>O</v>
      </c>
      <c r="P89" s="29">
        <f>'II IT-A'!P75</f>
        <v>10</v>
      </c>
      <c r="Q89" s="29" t="str">
        <f>'II IT-A'!Q75</f>
        <v>A+</v>
      </c>
      <c r="R89" s="29">
        <f>'II IT-A'!R75</f>
        <v>13</v>
      </c>
      <c r="S89" s="29" t="str">
        <f>'II IT-A'!S75</f>
        <v>O</v>
      </c>
      <c r="T89" s="29">
        <f>'II IT-A'!T75</f>
        <v>10</v>
      </c>
      <c r="U89" s="29" t="str">
        <f>'II IT-A'!U75</f>
        <v>O</v>
      </c>
      <c r="V89" s="29">
        <f>'II IT-A'!V75</f>
        <v>10</v>
      </c>
      <c r="W89" s="29" t="str">
        <f>'II IT-A'!W75</f>
        <v>O</v>
      </c>
      <c r="X89" s="29">
        <f>'II IT-A'!X75</f>
        <v>10</v>
      </c>
      <c r="Y89" s="67" t="str">
        <f t="shared" si="9"/>
        <v>Pass</v>
      </c>
      <c r="Z89" s="30">
        <f t="shared" si="7"/>
        <v>364</v>
      </c>
      <c r="AA89" s="60">
        <f t="shared" si="8"/>
        <v>101.11111111111111</v>
      </c>
      <c r="AB89" s="46" t="str">
        <f t="shared" si="6"/>
        <v>Pass</v>
      </c>
    </row>
    <row r="90" spans="1:28" ht="24.75" customHeight="1">
      <c r="A90" s="28">
        <f>'II IT-A'!A76</f>
        <v>65</v>
      </c>
      <c r="B90" s="28" t="str">
        <f>'II IT-A'!B76</f>
        <v>16321A1264</v>
      </c>
      <c r="C90" s="29" t="str">
        <f>'II IT-A'!C76</f>
        <v>A+</v>
      </c>
      <c r="D90" s="29">
        <f>'II IT-A'!D76</f>
        <v>21</v>
      </c>
      <c r="E90" s="29" t="str">
        <f>'II IT-A'!E76</f>
        <v>C</v>
      </c>
      <c r="F90" s="29">
        <f>'II IT-A'!F76</f>
        <v>5</v>
      </c>
      <c r="G90" s="29" t="str">
        <f>'II IT-A'!G76</f>
        <v>A+</v>
      </c>
      <c r="H90" s="29">
        <f>'II IT-A'!H76</f>
        <v>13</v>
      </c>
      <c r="I90" s="29" t="str">
        <f>'II IT-A'!I76</f>
        <v>B</v>
      </c>
      <c r="J90" s="29">
        <f>'II IT-A'!J76</f>
        <v>10</v>
      </c>
      <c r="K90" s="29" t="str">
        <f>'II IT-A'!K76</f>
        <v>B+</v>
      </c>
      <c r="L90" s="29">
        <f>'II IT-A'!L76</f>
        <v>11</v>
      </c>
      <c r="M90" s="29" t="str">
        <f>'II IT-A'!M76</f>
        <v>B</v>
      </c>
      <c r="N90" s="29">
        <f>'II IT-A'!N76</f>
        <v>6</v>
      </c>
      <c r="O90" s="29" t="str">
        <f>'II IT-A'!O76</f>
        <v>O</v>
      </c>
      <c r="P90" s="29">
        <f>'II IT-A'!P76</f>
        <v>10</v>
      </c>
      <c r="Q90" s="29" t="str">
        <f>'II IT-A'!Q76</f>
        <v>O</v>
      </c>
      <c r="R90" s="29">
        <f>'II IT-A'!R76</f>
        <v>14</v>
      </c>
      <c r="S90" s="29" t="str">
        <f>'II IT-A'!S76</f>
        <v>O</v>
      </c>
      <c r="T90" s="29">
        <f>'II IT-A'!T76</f>
        <v>10</v>
      </c>
      <c r="U90" s="29" t="str">
        <f>'II IT-A'!U76</f>
        <v>O</v>
      </c>
      <c r="V90" s="29">
        <f>'II IT-A'!V76</f>
        <v>10</v>
      </c>
      <c r="W90" s="29" t="str">
        <f>'II IT-A'!W76</f>
        <v>O</v>
      </c>
      <c r="X90" s="29">
        <f>'II IT-A'!X76</f>
        <v>10</v>
      </c>
      <c r="Y90" s="67" t="str">
        <f t="shared" si="9"/>
        <v>Pass</v>
      </c>
      <c r="Z90" s="30">
        <f t="shared" si="7"/>
        <v>386</v>
      </c>
      <c r="AA90" s="60">
        <f t="shared" si="8"/>
        <v>107.22222222222221</v>
      </c>
      <c r="AB90" s="46" t="str">
        <f t="shared" si="6"/>
        <v>Pass</v>
      </c>
    </row>
    <row r="91" spans="1:28" ht="24.75" customHeight="1">
      <c r="A91" s="28">
        <f>'II IT-A'!A77</f>
        <v>66</v>
      </c>
      <c r="B91" s="28" t="str">
        <f>'II IT-A'!B77</f>
        <v>16321A1265</v>
      </c>
      <c r="C91" s="29" t="str">
        <f>'II IT-A'!C77</f>
        <v>B</v>
      </c>
      <c r="D91" s="29">
        <f>'II IT-A'!D77</f>
        <v>24</v>
      </c>
      <c r="E91" s="29" t="str">
        <f>'II IT-A'!E77</f>
        <v>C</v>
      </c>
      <c r="F91" s="29">
        <f>'II IT-A'!F77</f>
        <v>5</v>
      </c>
      <c r="G91" s="29" t="str">
        <f>'II IT-A'!G77</f>
        <v>A</v>
      </c>
      <c r="H91" s="29">
        <f>'II IT-A'!H77</f>
        <v>14</v>
      </c>
      <c r="I91" s="29" t="str">
        <f>'II IT-A'!I77</f>
        <v>C</v>
      </c>
      <c r="J91" s="29">
        <f>'II IT-A'!J77</f>
        <v>11</v>
      </c>
      <c r="K91" s="29" t="str">
        <f>'II IT-A'!K77</f>
        <v>B</v>
      </c>
      <c r="L91" s="29">
        <f>'II IT-A'!L77</f>
        <v>12</v>
      </c>
      <c r="M91" s="29" t="str">
        <f>'II IT-A'!M77</f>
        <v>B</v>
      </c>
      <c r="N91" s="29">
        <f>'II IT-A'!N77</f>
        <v>6</v>
      </c>
      <c r="O91" s="29" t="str">
        <f>'II IT-A'!O77</f>
        <v>O</v>
      </c>
      <c r="P91" s="29">
        <f>'II IT-A'!P77</f>
        <v>10</v>
      </c>
      <c r="Q91" s="29" t="str">
        <f>'II IT-A'!Q77</f>
        <v>A+</v>
      </c>
      <c r="R91" s="29">
        <f>'II IT-A'!R77</f>
        <v>15</v>
      </c>
      <c r="S91" s="29" t="str">
        <f>'II IT-A'!S77</f>
        <v>O</v>
      </c>
      <c r="T91" s="29">
        <f>'II IT-A'!T77</f>
        <v>10</v>
      </c>
      <c r="U91" s="29" t="str">
        <f>'II IT-A'!U77</f>
        <v>O</v>
      </c>
      <c r="V91" s="29">
        <f>'II IT-A'!V77</f>
        <v>10</v>
      </c>
      <c r="W91" s="29" t="str">
        <f>'II IT-A'!W77</f>
        <v>O</v>
      </c>
      <c r="X91" s="29">
        <f>'II IT-A'!X77</f>
        <v>10</v>
      </c>
      <c r="Y91" s="67" t="str">
        <f t="shared" si="9"/>
        <v>Pass</v>
      </c>
      <c r="Z91" s="30">
        <f t="shared" si="7"/>
        <v>408</v>
      </c>
      <c r="AA91" s="60">
        <f t="shared" si="8"/>
        <v>113.33333333333334</v>
      </c>
      <c r="AB91" s="46" t="str">
        <f t="shared" si="6"/>
        <v>Pass</v>
      </c>
    </row>
    <row r="92" spans="1:28" ht="24.75" customHeight="1">
      <c r="A92" s="28">
        <f>'II IT-A'!A78</f>
        <v>67</v>
      </c>
      <c r="B92" s="28" t="str">
        <f>'II IT-A'!B78</f>
        <v>16321A1266</v>
      </c>
      <c r="C92" s="29" t="str">
        <f>'II IT-A'!C78</f>
        <v>A+</v>
      </c>
      <c r="D92" s="29">
        <f>'II IT-A'!D78</f>
        <v>27</v>
      </c>
      <c r="E92" s="29" t="str">
        <f>'II IT-A'!E78</f>
        <v>C</v>
      </c>
      <c r="F92" s="29">
        <f>'II IT-A'!F78</f>
        <v>5</v>
      </c>
      <c r="G92" s="29" t="str">
        <f>'II IT-A'!G78</f>
        <v>A+</v>
      </c>
      <c r="H92" s="29">
        <f>'II IT-A'!H78</f>
        <v>15</v>
      </c>
      <c r="I92" s="29" t="str">
        <f>'II IT-A'!I78</f>
        <v>B</v>
      </c>
      <c r="J92" s="29">
        <f>'II IT-A'!J78</f>
        <v>12</v>
      </c>
      <c r="K92" s="29" t="str">
        <f>'II IT-A'!K78</f>
        <v>B+</v>
      </c>
      <c r="L92" s="29">
        <f>'II IT-A'!L78</f>
        <v>13</v>
      </c>
      <c r="M92" s="29" t="str">
        <f>'II IT-A'!M78</f>
        <v>B</v>
      </c>
      <c r="N92" s="29">
        <f>'II IT-A'!N78</f>
        <v>6</v>
      </c>
      <c r="O92" s="29" t="str">
        <f>'II IT-A'!O78</f>
        <v>O</v>
      </c>
      <c r="P92" s="29">
        <f>'II IT-A'!P78</f>
        <v>10</v>
      </c>
      <c r="Q92" s="29" t="str">
        <f>'II IT-A'!Q78</f>
        <v>O</v>
      </c>
      <c r="R92" s="29">
        <f>'II IT-A'!R78</f>
        <v>16</v>
      </c>
      <c r="S92" s="29" t="str">
        <f>'II IT-A'!S78</f>
        <v>O</v>
      </c>
      <c r="T92" s="29">
        <f>'II IT-A'!T78</f>
        <v>10</v>
      </c>
      <c r="U92" s="29" t="str">
        <f>'II IT-A'!U78</f>
        <v>O</v>
      </c>
      <c r="V92" s="29">
        <f>'II IT-A'!V78</f>
        <v>10</v>
      </c>
      <c r="W92" s="29" t="str">
        <f>'II IT-A'!W78</f>
        <v>O</v>
      </c>
      <c r="X92" s="29">
        <f>'II IT-A'!X78</f>
        <v>10</v>
      </c>
      <c r="Y92" s="67" t="str">
        <f t="shared" si="9"/>
        <v>Pass</v>
      </c>
      <c r="Z92" s="30">
        <f t="shared" si="7"/>
        <v>430</v>
      </c>
      <c r="AA92" s="60">
        <f t="shared" si="8"/>
        <v>119.44444444444444</v>
      </c>
      <c r="AB92" s="46" t="str">
        <f t="shared" si="6"/>
        <v>Pass</v>
      </c>
    </row>
    <row r="93" spans="1:28" ht="24.75" customHeight="1">
      <c r="A93" s="28">
        <f>'II IT-A'!A79</f>
        <v>68</v>
      </c>
      <c r="B93" s="28" t="str">
        <f>'II IT-A'!B79</f>
        <v>16321A1267</v>
      </c>
      <c r="C93" s="29" t="str">
        <f>'II IT-A'!C79</f>
        <v>B</v>
      </c>
      <c r="D93" s="29">
        <f>'II IT-A'!D79</f>
        <v>30</v>
      </c>
      <c r="E93" s="29" t="str">
        <f>'II IT-A'!E79</f>
        <v>C</v>
      </c>
      <c r="F93" s="29">
        <f>'II IT-A'!F79</f>
        <v>5</v>
      </c>
      <c r="G93" s="29" t="str">
        <f>'II IT-A'!G79</f>
        <v>A</v>
      </c>
      <c r="H93" s="29">
        <f>'II IT-A'!H79</f>
        <v>16</v>
      </c>
      <c r="I93" s="29" t="str">
        <f>'II IT-A'!I79</f>
        <v>C</v>
      </c>
      <c r="J93" s="29">
        <f>'II IT-A'!J79</f>
        <v>13</v>
      </c>
      <c r="K93" s="29" t="str">
        <f>'II IT-A'!K79</f>
        <v>B</v>
      </c>
      <c r="L93" s="29">
        <f>'II IT-A'!L79</f>
        <v>14</v>
      </c>
      <c r="M93" s="29" t="str">
        <f>'II IT-A'!M79</f>
        <v>B</v>
      </c>
      <c r="N93" s="29">
        <f>'II IT-A'!N79</f>
        <v>6</v>
      </c>
      <c r="O93" s="29" t="str">
        <f>'II IT-A'!O79</f>
        <v>O</v>
      </c>
      <c r="P93" s="29">
        <f>'II IT-A'!P79</f>
        <v>10</v>
      </c>
      <c r="Q93" s="29" t="str">
        <f>'II IT-A'!Q79</f>
        <v>A+</v>
      </c>
      <c r="R93" s="29">
        <f>'II IT-A'!R79</f>
        <v>17</v>
      </c>
      <c r="S93" s="29" t="str">
        <f>'II IT-A'!S79</f>
        <v>O</v>
      </c>
      <c r="T93" s="29">
        <f>'II IT-A'!T79</f>
        <v>10</v>
      </c>
      <c r="U93" s="29" t="str">
        <f>'II IT-A'!U79</f>
        <v>O</v>
      </c>
      <c r="V93" s="29">
        <f>'II IT-A'!V79</f>
        <v>10</v>
      </c>
      <c r="W93" s="29" t="str">
        <f>'II IT-A'!W79</f>
        <v>O</v>
      </c>
      <c r="X93" s="29">
        <f>'II IT-A'!X79</f>
        <v>10</v>
      </c>
      <c r="Y93" s="67" t="str">
        <f t="shared" si="9"/>
        <v>Pass</v>
      </c>
      <c r="Z93" s="30">
        <f t="shared" si="7"/>
        <v>452</v>
      </c>
      <c r="AA93" s="60">
        <f t="shared" si="8"/>
        <v>125.55555555555556</v>
      </c>
      <c r="AB93" s="46" t="str">
        <f t="shared" si="6"/>
        <v>Pass</v>
      </c>
    </row>
    <row r="94" spans="1:28" ht="24.75" customHeight="1">
      <c r="A94" s="28">
        <f>'II IT-A'!A80</f>
        <v>69</v>
      </c>
      <c r="B94" s="28" t="str">
        <f>'II IT-A'!B80</f>
        <v>16321A1268</v>
      </c>
      <c r="C94" s="29" t="str">
        <f>'II IT-A'!C80</f>
        <v>A+</v>
      </c>
      <c r="D94" s="29">
        <f>'II IT-A'!D80</f>
        <v>33</v>
      </c>
      <c r="E94" s="29" t="str">
        <f>'II IT-A'!E80</f>
        <v>C</v>
      </c>
      <c r="F94" s="29">
        <f>'II IT-A'!F80</f>
        <v>5</v>
      </c>
      <c r="G94" s="29" t="str">
        <f>'II IT-A'!G80</f>
        <v>A+</v>
      </c>
      <c r="H94" s="29">
        <f>'II IT-A'!H80</f>
        <v>17</v>
      </c>
      <c r="I94" s="29" t="str">
        <f>'II IT-A'!I80</f>
        <v>B</v>
      </c>
      <c r="J94" s="29">
        <f>'II IT-A'!J80</f>
        <v>14</v>
      </c>
      <c r="K94" s="29" t="str">
        <f>'II IT-A'!K80</f>
        <v>B+</v>
      </c>
      <c r="L94" s="29">
        <f>'II IT-A'!L80</f>
        <v>15</v>
      </c>
      <c r="M94" s="29" t="str">
        <f>'II IT-A'!M80</f>
        <v>B</v>
      </c>
      <c r="N94" s="29">
        <f>'II IT-A'!N80</f>
        <v>6</v>
      </c>
      <c r="O94" s="29" t="str">
        <f>'II IT-A'!O80</f>
        <v>O</v>
      </c>
      <c r="P94" s="29">
        <f>'II IT-A'!P80</f>
        <v>10</v>
      </c>
      <c r="Q94" s="29" t="str">
        <f>'II IT-A'!Q80</f>
        <v>O</v>
      </c>
      <c r="R94" s="29">
        <f>'II IT-A'!R80</f>
        <v>18</v>
      </c>
      <c r="S94" s="29" t="str">
        <f>'II IT-A'!S80</f>
        <v>O</v>
      </c>
      <c r="T94" s="29">
        <f>'II IT-A'!T80</f>
        <v>10</v>
      </c>
      <c r="U94" s="29" t="str">
        <f>'II IT-A'!U80</f>
        <v>O</v>
      </c>
      <c r="V94" s="29">
        <f>'II IT-A'!V80</f>
        <v>10</v>
      </c>
      <c r="W94" s="29" t="str">
        <f>'II IT-A'!W80</f>
        <v>O</v>
      </c>
      <c r="X94" s="29">
        <f>'II IT-A'!X80</f>
        <v>10</v>
      </c>
      <c r="Y94" s="67" t="str">
        <f t="shared" si="9"/>
        <v>Pass</v>
      </c>
      <c r="Z94" s="30">
        <f t="shared" si="7"/>
        <v>474</v>
      </c>
      <c r="AA94" s="60">
        <f t="shared" si="8"/>
        <v>131.66666666666666</v>
      </c>
      <c r="AB94" s="46" t="str">
        <f t="shared" si="6"/>
        <v>Pass</v>
      </c>
    </row>
    <row r="95" spans="1:28" ht="24.75" customHeight="1">
      <c r="A95" s="28">
        <f>'II IT-A'!A81</f>
        <v>70</v>
      </c>
      <c r="B95" s="28" t="str">
        <f>'II IT-A'!B81</f>
        <v>16321A1269</v>
      </c>
      <c r="C95" s="29" t="str">
        <f>'II IT-A'!C81</f>
        <v>B</v>
      </c>
      <c r="D95" s="29">
        <f>'II IT-A'!D81</f>
        <v>36</v>
      </c>
      <c r="E95" s="29" t="str">
        <f>'II IT-A'!E81</f>
        <v>C</v>
      </c>
      <c r="F95" s="29">
        <f>'II IT-A'!F81</f>
        <v>5</v>
      </c>
      <c r="G95" s="29" t="str">
        <f>'II IT-A'!G81</f>
        <v>A</v>
      </c>
      <c r="H95" s="29">
        <f>'II IT-A'!H81</f>
        <v>18</v>
      </c>
      <c r="I95" s="29" t="str">
        <f>'II IT-A'!I81</f>
        <v>C</v>
      </c>
      <c r="J95" s="29">
        <f>'II IT-A'!J81</f>
        <v>15</v>
      </c>
      <c r="K95" s="29" t="str">
        <f>'II IT-A'!K81</f>
        <v>B</v>
      </c>
      <c r="L95" s="29">
        <f>'II IT-A'!L81</f>
        <v>16</v>
      </c>
      <c r="M95" s="29" t="str">
        <f>'II IT-A'!M81</f>
        <v>B</v>
      </c>
      <c r="N95" s="29">
        <f>'II IT-A'!N81</f>
        <v>6</v>
      </c>
      <c r="O95" s="29" t="str">
        <f>'II IT-A'!O81</f>
        <v>O</v>
      </c>
      <c r="P95" s="29">
        <f>'II IT-A'!P81</f>
        <v>10</v>
      </c>
      <c r="Q95" s="29" t="str">
        <f>'II IT-A'!Q81</f>
        <v>A+</v>
      </c>
      <c r="R95" s="29">
        <f>'II IT-A'!R81</f>
        <v>19</v>
      </c>
      <c r="S95" s="29" t="str">
        <f>'II IT-A'!S81</f>
        <v>O</v>
      </c>
      <c r="T95" s="29">
        <f>'II IT-A'!T81</f>
        <v>10</v>
      </c>
      <c r="U95" s="29" t="str">
        <f>'II IT-A'!U81</f>
        <v>O</v>
      </c>
      <c r="V95" s="29">
        <f>'II IT-A'!V81</f>
        <v>10</v>
      </c>
      <c r="W95" s="29" t="str">
        <f>'II IT-A'!W81</f>
        <v>O</v>
      </c>
      <c r="X95" s="29">
        <f>'II IT-A'!X81</f>
        <v>10</v>
      </c>
      <c r="Y95" s="67" t="str">
        <f t="shared" si="9"/>
        <v>Pass</v>
      </c>
      <c r="Z95" s="30">
        <f t="shared" si="7"/>
        <v>496</v>
      </c>
      <c r="AA95" s="60">
        <f t="shared" si="8"/>
        <v>137.77777777777777</v>
      </c>
      <c r="AB95" s="46" t="str">
        <f t="shared" si="6"/>
        <v>Pass</v>
      </c>
    </row>
    <row r="96" spans="1:28" ht="24.75" customHeight="1">
      <c r="A96" s="28">
        <f>'II IT-A'!A82</f>
        <v>71</v>
      </c>
      <c r="B96" s="28" t="str">
        <f>'II IT-A'!B82</f>
        <v>16321A1270</v>
      </c>
      <c r="C96" s="29" t="str">
        <f>'II IT-A'!C82</f>
        <v>A+</v>
      </c>
      <c r="D96" s="29">
        <f>'II IT-A'!D82</f>
        <v>39</v>
      </c>
      <c r="E96" s="29" t="str">
        <f>'II IT-A'!E82</f>
        <v>C</v>
      </c>
      <c r="F96" s="29">
        <f>'II IT-A'!F82</f>
        <v>5</v>
      </c>
      <c r="G96" s="29" t="str">
        <f>'II IT-A'!G82</f>
        <v>A+</v>
      </c>
      <c r="H96" s="29">
        <f>'II IT-A'!H82</f>
        <v>19</v>
      </c>
      <c r="I96" s="29" t="str">
        <f>'II IT-A'!I82</f>
        <v>B</v>
      </c>
      <c r="J96" s="29">
        <f>'II IT-A'!J82</f>
        <v>16</v>
      </c>
      <c r="K96" s="29" t="str">
        <f>'II IT-A'!K82</f>
        <v>B+</v>
      </c>
      <c r="L96" s="29">
        <f>'II IT-A'!L82</f>
        <v>17</v>
      </c>
      <c r="M96" s="29" t="str">
        <f>'II IT-A'!M82</f>
        <v>B</v>
      </c>
      <c r="N96" s="29">
        <f>'II IT-A'!N82</f>
        <v>6</v>
      </c>
      <c r="O96" s="29" t="str">
        <f>'II IT-A'!O82</f>
        <v>O</v>
      </c>
      <c r="P96" s="29">
        <f>'II IT-A'!P82</f>
        <v>10</v>
      </c>
      <c r="Q96" s="29" t="str">
        <f>'II IT-A'!Q82</f>
        <v>O</v>
      </c>
      <c r="R96" s="29">
        <f>'II IT-A'!R82</f>
        <v>20</v>
      </c>
      <c r="S96" s="29" t="str">
        <f>'II IT-A'!S82</f>
        <v>O</v>
      </c>
      <c r="T96" s="29">
        <f>'II IT-A'!T82</f>
        <v>10</v>
      </c>
      <c r="U96" s="29" t="str">
        <f>'II IT-A'!U82</f>
        <v>O</v>
      </c>
      <c r="V96" s="29">
        <f>'II IT-A'!V82</f>
        <v>10</v>
      </c>
      <c r="W96" s="29" t="str">
        <f>'II IT-A'!W82</f>
        <v>O</v>
      </c>
      <c r="X96" s="29">
        <f>'II IT-A'!X82</f>
        <v>10</v>
      </c>
      <c r="Y96" s="67" t="str">
        <f t="shared" si="9"/>
        <v>Pass</v>
      </c>
      <c r="Z96" s="30">
        <f t="shared" si="7"/>
        <v>518</v>
      </c>
      <c r="AA96" s="60">
        <f t="shared" si="8"/>
        <v>143.88888888888889</v>
      </c>
      <c r="AB96" s="46" t="str">
        <f t="shared" si="6"/>
        <v>Pass</v>
      </c>
    </row>
    <row r="97" spans="1:28" ht="24.75" customHeight="1">
      <c r="A97" s="28">
        <f>'II IT-A'!A83</f>
        <v>72</v>
      </c>
      <c r="B97" s="28" t="str">
        <f>'II IT-A'!B83</f>
        <v>16321A1271</v>
      </c>
      <c r="C97" s="29" t="str">
        <f>'II IT-A'!C83</f>
        <v>B</v>
      </c>
      <c r="D97" s="29">
        <f>'II IT-A'!D83</f>
        <v>42</v>
      </c>
      <c r="E97" s="29" t="str">
        <f>'II IT-A'!E83</f>
        <v>C</v>
      </c>
      <c r="F97" s="29">
        <f>'II IT-A'!F83</f>
        <v>5</v>
      </c>
      <c r="G97" s="29" t="str">
        <f>'II IT-A'!G83</f>
        <v>A</v>
      </c>
      <c r="H97" s="29">
        <f>'II IT-A'!H83</f>
        <v>20</v>
      </c>
      <c r="I97" s="29" t="str">
        <f>'II IT-A'!I83</f>
        <v>C</v>
      </c>
      <c r="J97" s="29">
        <f>'II IT-A'!J83</f>
        <v>17</v>
      </c>
      <c r="K97" s="29" t="str">
        <f>'II IT-A'!K83</f>
        <v>B</v>
      </c>
      <c r="L97" s="29">
        <f>'II IT-A'!L83</f>
        <v>18</v>
      </c>
      <c r="M97" s="29" t="str">
        <f>'II IT-A'!M83</f>
        <v>B</v>
      </c>
      <c r="N97" s="29">
        <f>'II IT-A'!N83</f>
        <v>6</v>
      </c>
      <c r="O97" s="29" t="str">
        <f>'II IT-A'!O83</f>
        <v>O</v>
      </c>
      <c r="P97" s="29">
        <f>'II IT-A'!P83</f>
        <v>10</v>
      </c>
      <c r="Q97" s="29" t="str">
        <f>'II IT-A'!Q83</f>
        <v>A+</v>
      </c>
      <c r="R97" s="29">
        <f>'II IT-A'!R83</f>
        <v>21</v>
      </c>
      <c r="S97" s="29" t="str">
        <f>'II IT-A'!S83</f>
        <v>O</v>
      </c>
      <c r="T97" s="29">
        <f>'II IT-A'!T83</f>
        <v>10</v>
      </c>
      <c r="U97" s="29" t="str">
        <f>'II IT-A'!U83</f>
        <v>O</v>
      </c>
      <c r="V97" s="29">
        <f>'II IT-A'!V83</f>
        <v>10</v>
      </c>
      <c r="W97" s="29" t="str">
        <f>'II IT-A'!W83</f>
        <v>O</v>
      </c>
      <c r="X97" s="29">
        <f>'II IT-A'!X83</f>
        <v>10</v>
      </c>
      <c r="Y97" s="67" t="str">
        <f t="shared" si="9"/>
        <v>Pass</v>
      </c>
      <c r="Z97" s="30">
        <f t="shared" si="7"/>
        <v>540</v>
      </c>
      <c r="AA97" s="60">
        <f t="shared" si="8"/>
        <v>150</v>
      </c>
      <c r="AB97" s="46"/>
    </row>
    <row r="98" spans="1:28" ht="24.75" customHeight="1">
      <c r="A98" s="28">
        <f>'II IT-A'!A84</f>
        <v>73</v>
      </c>
      <c r="B98" s="28" t="str">
        <f>'II IT-A'!B84</f>
        <v>16321A1272</v>
      </c>
      <c r="C98" s="29" t="str">
        <f>'II IT-A'!C84</f>
        <v>B</v>
      </c>
      <c r="D98" s="29">
        <f>'II IT-A'!D84</f>
        <v>45</v>
      </c>
      <c r="E98" s="29" t="str">
        <f>'II IT-A'!E84</f>
        <v>C</v>
      </c>
      <c r="F98" s="29">
        <f>'II IT-A'!F84</f>
        <v>5</v>
      </c>
      <c r="G98" s="29" t="str">
        <f>'II IT-A'!G84</f>
        <v>A</v>
      </c>
      <c r="H98" s="29">
        <f>'II IT-A'!H84</f>
        <v>21</v>
      </c>
      <c r="I98" s="29" t="str">
        <f>'II IT-A'!I84</f>
        <v>C</v>
      </c>
      <c r="J98" s="29">
        <f>'II IT-A'!J84</f>
        <v>18</v>
      </c>
      <c r="K98" s="29" t="str">
        <f>'II IT-A'!K84</f>
        <v>B</v>
      </c>
      <c r="L98" s="29">
        <f>'II IT-A'!L84</f>
        <v>19</v>
      </c>
      <c r="M98" s="29" t="str">
        <f>'II IT-A'!M84</f>
        <v>B</v>
      </c>
      <c r="N98" s="29">
        <f>'II IT-A'!N84</f>
        <v>6</v>
      </c>
      <c r="O98" s="29" t="str">
        <f>'II IT-A'!O84</f>
        <v>O</v>
      </c>
      <c r="P98" s="29">
        <f>'II IT-A'!P84</f>
        <v>10</v>
      </c>
      <c r="Q98" s="29" t="str">
        <f>'II IT-A'!Q84</f>
        <v>A+</v>
      </c>
      <c r="R98" s="29">
        <f>'II IT-A'!R84</f>
        <v>22</v>
      </c>
      <c r="S98" s="29" t="str">
        <f>'II IT-A'!S84</f>
        <v>O</v>
      </c>
      <c r="T98" s="29">
        <f>'II IT-A'!T84</f>
        <v>10</v>
      </c>
      <c r="U98" s="29" t="str">
        <f>'II IT-A'!U84</f>
        <v>O</v>
      </c>
      <c r="V98" s="29">
        <f>'II IT-A'!V84</f>
        <v>10</v>
      </c>
      <c r="W98" s="29" t="str">
        <f>'II IT-A'!W84</f>
        <v>O</v>
      </c>
      <c r="X98" s="29">
        <f>'II IT-A'!X84</f>
        <v>10</v>
      </c>
      <c r="Y98" s="67" t="str">
        <f t="shared" si="9"/>
        <v>Pass</v>
      </c>
      <c r="Z98" s="30">
        <f t="shared" si="7"/>
        <v>562</v>
      </c>
      <c r="AA98" s="60">
        <f t="shared" si="8"/>
        <v>156.11111111111111</v>
      </c>
      <c r="AB98" s="46"/>
    </row>
    <row r="99" spans="1:28" ht="24.75" customHeight="1">
      <c r="A99" s="28">
        <f>'II IT-A'!A85</f>
        <v>74</v>
      </c>
      <c r="B99" s="28" t="str">
        <f>'II IT-A'!B85</f>
        <v>16321A1273</v>
      </c>
      <c r="C99" s="29" t="str">
        <f>'II IT-A'!C85</f>
        <v>A+</v>
      </c>
      <c r="D99" s="29">
        <f>'II IT-A'!D85</f>
        <v>48</v>
      </c>
      <c r="E99" s="29" t="str">
        <f>'II IT-A'!E85</f>
        <v>C</v>
      </c>
      <c r="F99" s="29">
        <f>'II IT-A'!F85</f>
        <v>5</v>
      </c>
      <c r="G99" s="29" t="str">
        <f>'II IT-A'!G85</f>
        <v>A+</v>
      </c>
      <c r="H99" s="29">
        <f>'II IT-A'!H85</f>
        <v>22</v>
      </c>
      <c r="I99" s="29" t="str">
        <f>'II IT-A'!I85</f>
        <v>B</v>
      </c>
      <c r="J99" s="29">
        <f>'II IT-A'!J85</f>
        <v>19</v>
      </c>
      <c r="K99" s="29" t="str">
        <f>'II IT-A'!K85</f>
        <v>B+</v>
      </c>
      <c r="L99" s="29">
        <f>'II IT-A'!L85</f>
        <v>20</v>
      </c>
      <c r="M99" s="29" t="str">
        <f>'II IT-A'!M85</f>
        <v>B</v>
      </c>
      <c r="N99" s="29">
        <f>'II IT-A'!N85</f>
        <v>6</v>
      </c>
      <c r="O99" s="29" t="str">
        <f>'II IT-A'!O85</f>
        <v>O</v>
      </c>
      <c r="P99" s="29">
        <f>'II IT-A'!P85</f>
        <v>10</v>
      </c>
      <c r="Q99" s="29" t="str">
        <f>'II IT-A'!Q85</f>
        <v>O</v>
      </c>
      <c r="R99" s="29">
        <f>'II IT-A'!R85</f>
        <v>23</v>
      </c>
      <c r="S99" s="29" t="str">
        <f>'II IT-A'!S85</f>
        <v>O</v>
      </c>
      <c r="T99" s="29">
        <f>'II IT-A'!T85</f>
        <v>10</v>
      </c>
      <c r="U99" s="29" t="str">
        <f>'II IT-A'!U85</f>
        <v>O</v>
      </c>
      <c r="V99" s="29">
        <f>'II IT-A'!V85</f>
        <v>10</v>
      </c>
      <c r="W99" s="29" t="str">
        <f>'II IT-A'!W85</f>
        <v>O</v>
      </c>
      <c r="X99" s="29">
        <f>'II IT-A'!X85</f>
        <v>10</v>
      </c>
      <c r="Y99" s="67" t="str">
        <f t="shared" si="9"/>
        <v>Pass</v>
      </c>
      <c r="Z99" s="30">
        <f t="shared" si="7"/>
        <v>584</v>
      </c>
      <c r="AA99" s="60">
        <f t="shared" si="8"/>
        <v>162.22222222222223</v>
      </c>
      <c r="AB99" s="46"/>
    </row>
    <row r="100" spans="1:28" ht="24.75" customHeight="1">
      <c r="A100" s="28">
        <f>'II IT-A'!A86</f>
        <v>75</v>
      </c>
      <c r="B100" s="28" t="str">
        <f>'II IT-A'!B86</f>
        <v>16321A1274</v>
      </c>
      <c r="C100" s="29" t="str">
        <f>'II IT-A'!C86</f>
        <v>B</v>
      </c>
      <c r="D100" s="29">
        <f>'II IT-A'!D86</f>
        <v>51</v>
      </c>
      <c r="E100" s="29" t="str">
        <f>'II IT-A'!E86</f>
        <v>C</v>
      </c>
      <c r="F100" s="29">
        <f>'II IT-A'!F86</f>
        <v>5</v>
      </c>
      <c r="G100" s="29" t="str">
        <f>'II IT-A'!G86</f>
        <v>A</v>
      </c>
      <c r="H100" s="29">
        <f>'II IT-A'!H86</f>
        <v>23</v>
      </c>
      <c r="I100" s="29" t="str">
        <f>'II IT-A'!I86</f>
        <v>C</v>
      </c>
      <c r="J100" s="29">
        <f>'II IT-A'!J86</f>
        <v>20</v>
      </c>
      <c r="K100" s="29" t="str">
        <f>'II IT-A'!K86</f>
        <v>B</v>
      </c>
      <c r="L100" s="29">
        <f>'II IT-A'!L86</f>
        <v>21</v>
      </c>
      <c r="M100" s="29" t="str">
        <f>'II IT-A'!M86</f>
        <v>B</v>
      </c>
      <c r="N100" s="29">
        <f>'II IT-A'!N86</f>
        <v>6</v>
      </c>
      <c r="O100" s="29" t="str">
        <f>'II IT-A'!O86</f>
        <v>O</v>
      </c>
      <c r="P100" s="29">
        <f>'II IT-A'!P86</f>
        <v>10</v>
      </c>
      <c r="Q100" s="29" t="str">
        <f>'II IT-A'!Q86</f>
        <v>A+</v>
      </c>
      <c r="R100" s="29">
        <f>'II IT-A'!R86</f>
        <v>24</v>
      </c>
      <c r="S100" s="29" t="str">
        <f>'II IT-A'!S86</f>
        <v>O</v>
      </c>
      <c r="T100" s="29">
        <f>'II IT-A'!T86</f>
        <v>10</v>
      </c>
      <c r="U100" s="29" t="str">
        <f>'II IT-A'!U86</f>
        <v>O</v>
      </c>
      <c r="V100" s="29">
        <f>'II IT-A'!V86</f>
        <v>10</v>
      </c>
      <c r="W100" s="29" t="str">
        <f>'II IT-A'!W86</f>
        <v>O</v>
      </c>
      <c r="X100" s="29">
        <f>'II IT-A'!X86</f>
        <v>10</v>
      </c>
      <c r="Y100" s="67" t="str">
        <f t="shared" si="9"/>
        <v>Pass</v>
      </c>
      <c r="Z100" s="30">
        <f t="shared" si="7"/>
        <v>606</v>
      </c>
      <c r="AA100" s="60">
        <f t="shared" si="8"/>
        <v>168.33333333333331</v>
      </c>
      <c r="AB100" s="46"/>
    </row>
    <row r="101" spans="1:28" ht="24.75" customHeight="1">
      <c r="A101" s="28">
        <f>'II IT-A'!A87</f>
        <v>76</v>
      </c>
      <c r="B101" s="28" t="str">
        <f>'II IT-A'!B87</f>
        <v>16321A1275</v>
      </c>
      <c r="C101" s="29" t="str">
        <f>'II IT-A'!C87</f>
        <v>A+</v>
      </c>
      <c r="D101" s="29">
        <f>'II IT-A'!D87</f>
        <v>54</v>
      </c>
      <c r="E101" s="29" t="str">
        <f>'II IT-A'!E87</f>
        <v>C</v>
      </c>
      <c r="F101" s="29">
        <f>'II IT-A'!F87</f>
        <v>5</v>
      </c>
      <c r="G101" s="29" t="str">
        <f>'II IT-A'!G87</f>
        <v>A+</v>
      </c>
      <c r="H101" s="29">
        <f>'II IT-A'!H87</f>
        <v>24</v>
      </c>
      <c r="I101" s="29" t="str">
        <f>'II IT-A'!I87</f>
        <v>B</v>
      </c>
      <c r="J101" s="29">
        <f>'II IT-A'!J87</f>
        <v>21</v>
      </c>
      <c r="K101" s="29" t="str">
        <f>'II IT-A'!K87</f>
        <v>B+</v>
      </c>
      <c r="L101" s="29">
        <f>'II IT-A'!L87</f>
        <v>22</v>
      </c>
      <c r="M101" s="29" t="str">
        <f>'II IT-A'!M87</f>
        <v>B</v>
      </c>
      <c r="N101" s="29">
        <f>'II IT-A'!N87</f>
        <v>6</v>
      </c>
      <c r="O101" s="29" t="str">
        <f>'II IT-A'!O87</f>
        <v>O</v>
      </c>
      <c r="P101" s="29">
        <f>'II IT-A'!P87</f>
        <v>10</v>
      </c>
      <c r="Q101" s="29" t="str">
        <f>'II IT-A'!Q87</f>
        <v>O</v>
      </c>
      <c r="R101" s="29">
        <f>'II IT-A'!R87</f>
        <v>25</v>
      </c>
      <c r="S101" s="29" t="str">
        <f>'II IT-A'!S87</f>
        <v>O</v>
      </c>
      <c r="T101" s="29">
        <f>'II IT-A'!T87</f>
        <v>10</v>
      </c>
      <c r="U101" s="29" t="str">
        <f>'II IT-A'!U87</f>
        <v>O</v>
      </c>
      <c r="V101" s="29">
        <f>'II IT-A'!V87</f>
        <v>10</v>
      </c>
      <c r="W101" s="29" t="str">
        <f>'II IT-A'!W87</f>
        <v>O</v>
      </c>
      <c r="X101" s="29">
        <f>'II IT-A'!X87</f>
        <v>10</v>
      </c>
      <c r="Y101" s="67" t="str">
        <f t="shared" si="9"/>
        <v>Pass</v>
      </c>
      <c r="Z101" s="30">
        <f t="shared" si="7"/>
        <v>628</v>
      </c>
      <c r="AA101" s="60">
        <f t="shared" si="8"/>
        <v>174.44444444444443</v>
      </c>
      <c r="AB101" s="46"/>
    </row>
    <row r="102" spans="1:28" ht="24.75" customHeight="1">
      <c r="A102" s="28">
        <f>'II IT-A'!A88</f>
        <v>77</v>
      </c>
      <c r="B102" s="28" t="str">
        <f>'II IT-A'!B88</f>
        <v>16321A1276</v>
      </c>
      <c r="C102" s="29" t="str">
        <f>'II IT-A'!C88</f>
        <v>B</v>
      </c>
      <c r="D102" s="29">
        <f>'II IT-A'!D88</f>
        <v>57</v>
      </c>
      <c r="E102" s="29" t="str">
        <f>'II IT-A'!E88</f>
        <v>C</v>
      </c>
      <c r="F102" s="29">
        <f>'II IT-A'!F88</f>
        <v>5</v>
      </c>
      <c r="G102" s="29" t="str">
        <f>'II IT-A'!G88</f>
        <v>A</v>
      </c>
      <c r="H102" s="29">
        <f>'II IT-A'!H88</f>
        <v>25</v>
      </c>
      <c r="I102" s="29" t="str">
        <f>'II IT-A'!I88</f>
        <v>C</v>
      </c>
      <c r="J102" s="29">
        <f>'II IT-A'!J88</f>
        <v>22</v>
      </c>
      <c r="K102" s="29" t="str">
        <f>'II IT-A'!K88</f>
        <v>B</v>
      </c>
      <c r="L102" s="29">
        <f>'II IT-A'!L88</f>
        <v>23</v>
      </c>
      <c r="M102" s="29" t="str">
        <f>'II IT-A'!M88</f>
        <v>B</v>
      </c>
      <c r="N102" s="29">
        <f>'II IT-A'!N88</f>
        <v>6</v>
      </c>
      <c r="O102" s="29" t="str">
        <f>'II IT-A'!O88</f>
        <v>O</v>
      </c>
      <c r="P102" s="29">
        <f>'II IT-A'!P88</f>
        <v>10</v>
      </c>
      <c r="Q102" s="29" t="str">
        <f>'II IT-A'!Q88</f>
        <v>A+</v>
      </c>
      <c r="R102" s="29">
        <f>'II IT-A'!R88</f>
        <v>26</v>
      </c>
      <c r="S102" s="29" t="str">
        <f>'II IT-A'!S88</f>
        <v>O</v>
      </c>
      <c r="T102" s="29">
        <f>'II IT-A'!T88</f>
        <v>10</v>
      </c>
      <c r="U102" s="29" t="str">
        <f>'II IT-A'!U88</f>
        <v>O</v>
      </c>
      <c r="V102" s="29">
        <f>'II IT-A'!V88</f>
        <v>10</v>
      </c>
      <c r="W102" s="29" t="str">
        <f>'II IT-A'!W88</f>
        <v>O</v>
      </c>
      <c r="X102" s="29">
        <f>'II IT-A'!X88</f>
        <v>10</v>
      </c>
      <c r="Y102" s="67" t="str">
        <f t="shared" si="9"/>
        <v>Pass</v>
      </c>
      <c r="Z102" s="30">
        <f t="shared" si="7"/>
        <v>650</v>
      </c>
      <c r="AA102" s="60">
        <f t="shared" si="8"/>
        <v>180.55555555555557</v>
      </c>
      <c r="AB102" s="46"/>
    </row>
    <row r="103" spans="1:28" ht="24.75" customHeight="1">
      <c r="A103" s="28">
        <f>'II IT-A'!A89</f>
        <v>78</v>
      </c>
      <c r="B103" s="28" t="str">
        <f>'II IT-A'!B89</f>
        <v>16321A1277</v>
      </c>
      <c r="C103" s="29" t="str">
        <f>'II IT-A'!C89</f>
        <v>A+</v>
      </c>
      <c r="D103" s="29">
        <f>'II IT-A'!D89</f>
        <v>60</v>
      </c>
      <c r="E103" s="29" t="str">
        <f>'II IT-A'!E89</f>
        <v>C</v>
      </c>
      <c r="F103" s="29">
        <f>'II IT-A'!F89</f>
        <v>5</v>
      </c>
      <c r="G103" s="29" t="str">
        <f>'II IT-A'!G89</f>
        <v>A+</v>
      </c>
      <c r="H103" s="29">
        <f>'II IT-A'!H89</f>
        <v>26</v>
      </c>
      <c r="I103" s="29" t="str">
        <f>'II IT-A'!I89</f>
        <v>B</v>
      </c>
      <c r="J103" s="29">
        <f>'II IT-A'!J89</f>
        <v>23</v>
      </c>
      <c r="K103" s="29" t="str">
        <f>'II IT-A'!K89</f>
        <v>B+</v>
      </c>
      <c r="L103" s="29">
        <f>'II IT-A'!L89</f>
        <v>24</v>
      </c>
      <c r="M103" s="29" t="str">
        <f>'II IT-A'!M89</f>
        <v>B</v>
      </c>
      <c r="N103" s="29">
        <f>'II IT-A'!N89</f>
        <v>6</v>
      </c>
      <c r="O103" s="29" t="str">
        <f>'II IT-A'!O89</f>
        <v>O</v>
      </c>
      <c r="P103" s="29">
        <f>'II IT-A'!P89</f>
        <v>10</v>
      </c>
      <c r="Q103" s="29" t="str">
        <f>'II IT-A'!Q89</f>
        <v>O</v>
      </c>
      <c r="R103" s="29">
        <f>'II IT-A'!R89</f>
        <v>27</v>
      </c>
      <c r="S103" s="29" t="str">
        <f>'II IT-A'!S89</f>
        <v>O</v>
      </c>
      <c r="T103" s="29">
        <f>'II IT-A'!T89</f>
        <v>10</v>
      </c>
      <c r="U103" s="29" t="str">
        <f>'II IT-A'!U89</f>
        <v>O</v>
      </c>
      <c r="V103" s="29">
        <f>'II IT-A'!V89</f>
        <v>10</v>
      </c>
      <c r="W103" s="29" t="str">
        <f>'II IT-A'!W89</f>
        <v>O</v>
      </c>
      <c r="X103" s="29">
        <f>'II IT-A'!X89</f>
        <v>10</v>
      </c>
      <c r="Y103" s="67" t="str">
        <f t="shared" si="9"/>
        <v>Pass</v>
      </c>
      <c r="Z103" s="30">
        <f t="shared" si="7"/>
        <v>672</v>
      </c>
      <c r="AA103" s="60">
        <f t="shared" si="8"/>
        <v>186.66666666666669</v>
      </c>
      <c r="AB103" s="46"/>
    </row>
    <row r="104" spans="1:28" ht="24.75" customHeight="1">
      <c r="A104" s="28">
        <f>'II IT-A'!A90</f>
        <v>79</v>
      </c>
      <c r="B104" s="28" t="str">
        <f>'II IT-A'!B90</f>
        <v>16321A1278</v>
      </c>
      <c r="C104" s="29" t="str">
        <f>'II IT-A'!C90</f>
        <v>B</v>
      </c>
      <c r="D104" s="29">
        <f>'II IT-A'!D90</f>
        <v>63</v>
      </c>
      <c r="E104" s="29" t="str">
        <f>'II IT-A'!E90</f>
        <v>C</v>
      </c>
      <c r="F104" s="29">
        <f>'II IT-A'!F90</f>
        <v>5</v>
      </c>
      <c r="G104" s="29" t="str">
        <f>'II IT-A'!G90</f>
        <v>A</v>
      </c>
      <c r="H104" s="29">
        <f>'II IT-A'!H90</f>
        <v>27</v>
      </c>
      <c r="I104" s="29" t="str">
        <f>'II IT-A'!I90</f>
        <v>C</v>
      </c>
      <c r="J104" s="29">
        <f>'II IT-A'!J90</f>
        <v>24</v>
      </c>
      <c r="K104" s="29" t="str">
        <f>'II IT-A'!K90</f>
        <v>B</v>
      </c>
      <c r="L104" s="29">
        <f>'II IT-A'!L90</f>
        <v>25</v>
      </c>
      <c r="M104" s="29" t="str">
        <f>'II IT-A'!M90</f>
        <v>B</v>
      </c>
      <c r="N104" s="29">
        <f>'II IT-A'!N90</f>
        <v>6</v>
      </c>
      <c r="O104" s="29" t="str">
        <f>'II IT-A'!O90</f>
        <v>O</v>
      </c>
      <c r="P104" s="29">
        <f>'II IT-A'!P90</f>
        <v>10</v>
      </c>
      <c r="Q104" s="29" t="str">
        <f>'II IT-A'!Q90</f>
        <v>A+</v>
      </c>
      <c r="R104" s="29">
        <f>'II IT-A'!R90</f>
        <v>28</v>
      </c>
      <c r="S104" s="29" t="str">
        <f>'II IT-A'!S90</f>
        <v>O</v>
      </c>
      <c r="T104" s="29">
        <f>'II IT-A'!T90</f>
        <v>10</v>
      </c>
      <c r="U104" s="29" t="str">
        <f>'II IT-A'!U90</f>
        <v>O</v>
      </c>
      <c r="V104" s="29">
        <f>'II IT-A'!V90</f>
        <v>10</v>
      </c>
      <c r="W104" s="29" t="str">
        <f>'II IT-A'!W90</f>
        <v>O</v>
      </c>
      <c r="X104" s="29">
        <f>'II IT-A'!X90</f>
        <v>10</v>
      </c>
      <c r="Y104" s="67" t="str">
        <f t="shared" si="9"/>
        <v>Pass</v>
      </c>
      <c r="Z104" s="30">
        <f t="shared" si="7"/>
        <v>694</v>
      </c>
      <c r="AA104" s="60">
        <f t="shared" si="8"/>
        <v>192.77777777777777</v>
      </c>
      <c r="AB104" s="46" t="str">
        <f t="shared" si="6"/>
        <v>Pass</v>
      </c>
    </row>
    <row r="105" spans="1:28" ht="24.75" customHeight="1">
      <c r="A105" s="28">
        <f>'II IT-A'!A91</f>
        <v>80</v>
      </c>
      <c r="B105" s="28" t="str">
        <f>'II IT-A'!B91</f>
        <v>16321A1279</v>
      </c>
      <c r="C105" s="29" t="str">
        <f>'II IT-A'!C91</f>
        <v>A+</v>
      </c>
      <c r="D105" s="29">
        <f>'II IT-A'!D91</f>
        <v>66</v>
      </c>
      <c r="E105" s="29" t="str">
        <f>'II IT-A'!E91</f>
        <v>C</v>
      </c>
      <c r="F105" s="29">
        <f>'II IT-A'!F91</f>
        <v>5</v>
      </c>
      <c r="G105" s="29" t="str">
        <f>'II IT-A'!G91</f>
        <v>A+</v>
      </c>
      <c r="H105" s="29">
        <f>'II IT-A'!H91</f>
        <v>28</v>
      </c>
      <c r="I105" s="29" t="str">
        <f>'II IT-A'!I91</f>
        <v>B</v>
      </c>
      <c r="J105" s="29">
        <f>'II IT-A'!J91</f>
        <v>25</v>
      </c>
      <c r="K105" s="29" t="str">
        <f>'II IT-A'!K91</f>
        <v>B+</v>
      </c>
      <c r="L105" s="29">
        <f>'II IT-A'!L91</f>
        <v>26</v>
      </c>
      <c r="M105" s="29" t="str">
        <f>'II IT-A'!M91</f>
        <v>B</v>
      </c>
      <c r="N105" s="29">
        <f>'II IT-A'!N91</f>
        <v>6</v>
      </c>
      <c r="O105" s="29" t="str">
        <f>'II IT-A'!O91</f>
        <v>O</v>
      </c>
      <c r="P105" s="29">
        <f>'II IT-A'!P91</f>
        <v>10</v>
      </c>
      <c r="Q105" s="29" t="str">
        <f>'II IT-A'!Q91</f>
        <v>O</v>
      </c>
      <c r="R105" s="29">
        <f>'II IT-A'!R91</f>
        <v>29</v>
      </c>
      <c r="S105" s="29" t="str">
        <f>'II IT-A'!S91</f>
        <v>O</v>
      </c>
      <c r="T105" s="29">
        <f>'II IT-A'!T91</f>
        <v>10</v>
      </c>
      <c r="U105" s="29" t="str">
        <f>'II IT-A'!U91</f>
        <v>O</v>
      </c>
      <c r="V105" s="29">
        <f>'II IT-A'!V91</f>
        <v>10</v>
      </c>
      <c r="W105" s="29" t="str">
        <f>'II IT-A'!W91</f>
        <v>O</v>
      </c>
      <c r="X105" s="29">
        <f>'II IT-A'!X91</f>
        <v>10</v>
      </c>
      <c r="Y105" s="67" t="str">
        <f t="shared" si="9"/>
        <v>Pass</v>
      </c>
      <c r="Z105" s="30">
        <f t="shared" si="7"/>
        <v>716</v>
      </c>
      <c r="AA105" s="60">
        <f t="shared" si="8"/>
        <v>198.88888888888889</v>
      </c>
      <c r="AB105" s="46" t="str">
        <f t="shared" si="6"/>
        <v>Pass</v>
      </c>
    </row>
    <row r="106" spans="1:28" ht="24.75" customHeight="1">
      <c r="A106" s="28">
        <f>'II IT-A'!A92</f>
        <v>81</v>
      </c>
      <c r="B106" s="28" t="str">
        <f>'II IT-A'!B92</f>
        <v>16321A1280</v>
      </c>
      <c r="C106" s="29" t="str">
        <f>'II IT-A'!C92</f>
        <v>B</v>
      </c>
      <c r="D106" s="29">
        <f>'II IT-A'!D92</f>
        <v>69</v>
      </c>
      <c r="E106" s="29" t="str">
        <f>'II IT-A'!E92</f>
        <v>C</v>
      </c>
      <c r="F106" s="29">
        <f>'II IT-A'!F92</f>
        <v>5</v>
      </c>
      <c r="G106" s="29" t="str">
        <f>'II IT-A'!G92</f>
        <v>A</v>
      </c>
      <c r="H106" s="29">
        <f>'II IT-A'!H92</f>
        <v>29</v>
      </c>
      <c r="I106" s="29" t="str">
        <f>'II IT-A'!I92</f>
        <v>C</v>
      </c>
      <c r="J106" s="29">
        <f>'II IT-A'!J92</f>
        <v>26</v>
      </c>
      <c r="K106" s="29" t="str">
        <f>'II IT-A'!K92</f>
        <v>B</v>
      </c>
      <c r="L106" s="29">
        <f>'II IT-A'!L92</f>
        <v>27</v>
      </c>
      <c r="M106" s="29" t="str">
        <f>'II IT-A'!M92</f>
        <v>B</v>
      </c>
      <c r="N106" s="29">
        <f>'II IT-A'!N92</f>
        <v>6</v>
      </c>
      <c r="O106" s="29" t="str">
        <f>'II IT-A'!O92</f>
        <v>O</v>
      </c>
      <c r="P106" s="29">
        <f>'II IT-A'!P92</f>
        <v>10</v>
      </c>
      <c r="Q106" s="29" t="str">
        <f>'II IT-A'!Q92</f>
        <v>A+</v>
      </c>
      <c r="R106" s="29">
        <f>'II IT-A'!R92</f>
        <v>30</v>
      </c>
      <c r="S106" s="29" t="str">
        <f>'II IT-A'!S92</f>
        <v>O</v>
      </c>
      <c r="T106" s="29">
        <f>'II IT-A'!T92</f>
        <v>10</v>
      </c>
      <c r="U106" s="29" t="str">
        <f>'II IT-A'!U92</f>
        <v>O</v>
      </c>
      <c r="V106" s="29">
        <f>'II IT-A'!V92</f>
        <v>10</v>
      </c>
      <c r="W106" s="29" t="str">
        <f>'II IT-A'!W92</f>
        <v>O</v>
      </c>
      <c r="X106" s="29">
        <f>'II IT-A'!X92</f>
        <v>10</v>
      </c>
      <c r="Y106" s="67" t="str">
        <f t="shared" si="9"/>
        <v>Pass</v>
      </c>
      <c r="Z106" s="30">
        <f t="shared" si="7"/>
        <v>738</v>
      </c>
      <c r="AA106" s="60">
        <f t="shared" si="8"/>
        <v>205</v>
      </c>
      <c r="AB106" s="46"/>
    </row>
    <row r="107" spans="1:28" ht="24.75" customHeight="1">
      <c r="A107" s="28">
        <f>'II IT-A'!A93</f>
        <v>82</v>
      </c>
      <c r="B107" s="28" t="str">
        <f>'II IT-A'!B93</f>
        <v>16321A1281</v>
      </c>
      <c r="C107" s="29" t="str">
        <f>'II IT-A'!C93</f>
        <v>A+</v>
      </c>
      <c r="D107" s="29">
        <f>'II IT-A'!D93</f>
        <v>72</v>
      </c>
      <c r="E107" s="29" t="str">
        <f>'II IT-A'!E93</f>
        <v>C</v>
      </c>
      <c r="F107" s="29">
        <f>'II IT-A'!F93</f>
        <v>5</v>
      </c>
      <c r="G107" s="29" t="str">
        <f>'II IT-A'!G93</f>
        <v>A+</v>
      </c>
      <c r="H107" s="29">
        <f>'II IT-A'!H93</f>
        <v>30</v>
      </c>
      <c r="I107" s="29" t="str">
        <f>'II IT-A'!I93</f>
        <v>B</v>
      </c>
      <c r="J107" s="29">
        <f>'II IT-A'!J93</f>
        <v>27</v>
      </c>
      <c r="K107" s="29" t="str">
        <f>'II IT-A'!K93</f>
        <v>B+</v>
      </c>
      <c r="L107" s="29">
        <f>'II IT-A'!L93</f>
        <v>28</v>
      </c>
      <c r="M107" s="29" t="str">
        <f>'II IT-A'!M93</f>
        <v>B</v>
      </c>
      <c r="N107" s="29">
        <f>'II IT-A'!N93</f>
        <v>6</v>
      </c>
      <c r="O107" s="29" t="str">
        <f>'II IT-A'!O93</f>
        <v>O</v>
      </c>
      <c r="P107" s="29">
        <f>'II IT-A'!P93</f>
        <v>10</v>
      </c>
      <c r="Q107" s="29" t="str">
        <f>'II IT-A'!Q93</f>
        <v>O</v>
      </c>
      <c r="R107" s="29">
        <f>'II IT-A'!R93</f>
        <v>31</v>
      </c>
      <c r="S107" s="29" t="str">
        <f>'II IT-A'!S93</f>
        <v>O</v>
      </c>
      <c r="T107" s="29">
        <f>'II IT-A'!T93</f>
        <v>10</v>
      </c>
      <c r="U107" s="29" t="str">
        <f>'II IT-A'!U93</f>
        <v>O</v>
      </c>
      <c r="V107" s="29">
        <f>'II IT-A'!V93</f>
        <v>10</v>
      </c>
      <c r="W107" s="29" t="str">
        <f>'II IT-A'!W93</f>
        <v>O</v>
      </c>
      <c r="X107" s="29">
        <f>'II IT-A'!X93</f>
        <v>10</v>
      </c>
      <c r="Y107" s="67" t="str">
        <f t="shared" si="9"/>
        <v>Pass</v>
      </c>
      <c r="Z107" s="30">
        <f t="shared" si="7"/>
        <v>760</v>
      </c>
      <c r="AA107" s="60">
        <f t="shared" si="8"/>
        <v>211.11111111111111</v>
      </c>
      <c r="AB107" s="46" t="str">
        <f t="shared" si="6"/>
        <v>Pass</v>
      </c>
    </row>
    <row r="108" spans="1:27" ht="20.25">
      <c r="A108" s="83">
        <f>'II IT-A'!A94</f>
        <v>83</v>
      </c>
      <c r="B108" s="83" t="str">
        <f>'II IT-A'!B94</f>
        <v>16321A1282</v>
      </c>
      <c r="C108" s="84" t="str">
        <f>'II IT-A'!C94</f>
        <v>B</v>
      </c>
      <c r="D108" s="84">
        <f>'II IT-A'!D94</f>
        <v>75</v>
      </c>
      <c r="E108" s="84" t="str">
        <f>'II IT-A'!E94</f>
        <v>C</v>
      </c>
      <c r="F108" s="84">
        <f>'II IT-A'!F94</f>
        <v>5</v>
      </c>
      <c r="G108" s="84" t="str">
        <f>'II IT-A'!G94</f>
        <v>A</v>
      </c>
      <c r="H108" s="84">
        <f>'II IT-A'!H94</f>
        <v>31</v>
      </c>
      <c r="I108" s="84" t="str">
        <f>'II IT-A'!I94</f>
        <v>C</v>
      </c>
      <c r="J108" s="84">
        <f>'II IT-A'!J94</f>
        <v>28</v>
      </c>
      <c r="K108" s="84" t="str">
        <f>'II IT-A'!K94</f>
        <v>B</v>
      </c>
      <c r="L108" s="84">
        <f>'II IT-A'!L94</f>
        <v>29</v>
      </c>
      <c r="M108" s="84" t="str">
        <f>'II IT-A'!M94</f>
        <v>B</v>
      </c>
      <c r="N108" s="84">
        <f>'II IT-A'!N94</f>
        <v>6</v>
      </c>
      <c r="O108" s="84" t="str">
        <f>'II IT-A'!O94</f>
        <v>O</v>
      </c>
      <c r="P108" s="84">
        <f>'II IT-A'!P94</f>
        <v>10</v>
      </c>
      <c r="Q108" s="84" t="str">
        <f>'II IT-A'!Q94</f>
        <v>A+</v>
      </c>
      <c r="R108" s="84">
        <f>'II IT-A'!R94</f>
        <v>32</v>
      </c>
      <c r="S108" s="84" t="str">
        <f>'II IT-A'!S94</f>
        <v>O</v>
      </c>
      <c r="T108" s="84">
        <f>'II IT-A'!T94</f>
        <v>10</v>
      </c>
      <c r="U108" s="84" t="str">
        <f>'II IT-A'!U94</f>
        <v>O</v>
      </c>
      <c r="V108" s="84">
        <f>'II IT-A'!V94</f>
        <v>10</v>
      </c>
      <c r="W108" s="84" t="str">
        <f>'II IT-A'!W94</f>
        <v>O</v>
      </c>
      <c r="X108" s="84">
        <f>'II IT-A'!X94</f>
        <v>10</v>
      </c>
      <c r="Y108" s="67" t="str">
        <f>IF(OR(D108&lt;5,F108&lt;5,H108&lt;5,J108&lt;5,L108&lt;5,N108&lt;5,P108&lt;5,R108&lt;5,T108&lt;5,V108&lt;5,X108&lt;5),"Fail","Pass")</f>
        <v>Pass</v>
      </c>
      <c r="Z108" s="30">
        <f t="shared" si="7"/>
        <v>782</v>
      </c>
      <c r="AA108" s="60">
        <f t="shared" si="8"/>
        <v>217.22222222222223</v>
      </c>
    </row>
    <row r="109" spans="1:27" ht="20.25">
      <c r="A109" s="83">
        <f>'II IT-A'!A95</f>
        <v>84</v>
      </c>
      <c r="B109" s="83" t="str">
        <f>'II IT-A'!B95</f>
        <v>16321A1283</v>
      </c>
      <c r="C109" s="84" t="str">
        <f>'II IT-A'!C95</f>
        <v>A+</v>
      </c>
      <c r="D109" s="84">
        <f>'II IT-A'!D95</f>
        <v>78</v>
      </c>
      <c r="E109" s="84" t="str">
        <f>'II IT-A'!E95</f>
        <v>C</v>
      </c>
      <c r="F109" s="84">
        <f>'II IT-A'!F95</f>
        <v>5</v>
      </c>
      <c r="G109" s="84" t="str">
        <f>'II IT-A'!G95</f>
        <v>A+</v>
      </c>
      <c r="H109" s="84">
        <f>'II IT-A'!H95</f>
        <v>32</v>
      </c>
      <c r="I109" s="84" t="str">
        <f>'II IT-A'!I95</f>
        <v>B</v>
      </c>
      <c r="J109" s="84">
        <f>'II IT-A'!J95</f>
        <v>29</v>
      </c>
      <c r="K109" s="84" t="str">
        <f>'II IT-A'!K95</f>
        <v>B+</v>
      </c>
      <c r="L109" s="84">
        <f>'II IT-A'!L95</f>
        <v>30</v>
      </c>
      <c r="M109" s="84" t="str">
        <f>'II IT-A'!M95</f>
        <v>B</v>
      </c>
      <c r="N109" s="84">
        <f>'II IT-A'!N95</f>
        <v>6</v>
      </c>
      <c r="O109" s="84" t="str">
        <f>'II IT-A'!O95</f>
        <v>O</v>
      </c>
      <c r="P109" s="84">
        <f>'II IT-A'!P95</f>
        <v>10</v>
      </c>
      <c r="Q109" s="84" t="str">
        <f>'II IT-A'!Q95</f>
        <v>O</v>
      </c>
      <c r="R109" s="84">
        <f>'II IT-A'!R95</f>
        <v>33</v>
      </c>
      <c r="S109" s="84" t="str">
        <f>'II IT-A'!S95</f>
        <v>O</v>
      </c>
      <c r="T109" s="84">
        <f>'II IT-A'!T95</f>
        <v>10</v>
      </c>
      <c r="U109" s="84" t="str">
        <f>'II IT-A'!U95</f>
        <v>O</v>
      </c>
      <c r="V109" s="84">
        <f>'II IT-A'!V95</f>
        <v>10</v>
      </c>
      <c r="W109" s="84" t="str">
        <f>'II IT-A'!W95</f>
        <v>O</v>
      </c>
      <c r="X109" s="84">
        <f>'II IT-A'!X95</f>
        <v>10</v>
      </c>
      <c r="Y109" s="67" t="str">
        <f>IF(OR(D109&lt;5,F109&lt;5,H109&lt;5,J109&lt;5,L109&lt;5,N109&lt;5,P109&lt;5,R109&lt;5,T109&lt;5,V109&lt;5,X109&lt;5),"Fail","Pass")</f>
        <v>Pass</v>
      </c>
      <c r="Z109" s="30">
        <f t="shared" si="7"/>
        <v>804</v>
      </c>
      <c r="AA109" s="60">
        <f t="shared" si="8"/>
        <v>223.33333333333331</v>
      </c>
    </row>
    <row r="110" spans="1:27" ht="20.25">
      <c r="A110" s="85">
        <f>'II IT-A'!A96</f>
        <v>85</v>
      </c>
      <c r="B110" s="85" t="str">
        <f>'II IT-A'!B96</f>
        <v>16321A1284</v>
      </c>
      <c r="C110" s="86" t="str">
        <f>'II IT-A'!C96</f>
        <v>B</v>
      </c>
      <c r="D110" s="86">
        <f>'II IT-A'!D96</f>
        <v>81</v>
      </c>
      <c r="E110" s="86" t="str">
        <f>'II IT-A'!E96</f>
        <v>C</v>
      </c>
      <c r="F110" s="86">
        <f>'II IT-A'!F96</f>
        <v>5</v>
      </c>
      <c r="G110" s="86" t="str">
        <f>'II IT-A'!G96</f>
        <v>A</v>
      </c>
      <c r="H110" s="86">
        <f>'II IT-A'!H96</f>
        <v>33</v>
      </c>
      <c r="I110" s="86" t="str">
        <f>'II IT-A'!I96</f>
        <v>C</v>
      </c>
      <c r="J110" s="86">
        <f>'II IT-A'!J96</f>
        <v>30</v>
      </c>
      <c r="K110" s="86" t="str">
        <f>'II IT-A'!K96</f>
        <v>B</v>
      </c>
      <c r="L110" s="86">
        <f>'II IT-A'!L96</f>
        <v>31</v>
      </c>
      <c r="M110" s="86" t="str">
        <f>'II IT-A'!M96</f>
        <v>B</v>
      </c>
      <c r="N110" s="86">
        <f>'II IT-A'!N96</f>
        <v>6</v>
      </c>
      <c r="O110" s="86" t="str">
        <f>'II IT-A'!O96</f>
        <v>O</v>
      </c>
      <c r="P110" s="86">
        <f>'II IT-A'!P96</f>
        <v>10</v>
      </c>
      <c r="Q110" s="86" t="str">
        <f>'II IT-A'!Q96</f>
        <v>A+</v>
      </c>
      <c r="R110" s="86">
        <f>'II IT-A'!R96</f>
        <v>34</v>
      </c>
      <c r="S110" s="86" t="str">
        <f>'II IT-A'!S96</f>
        <v>O</v>
      </c>
      <c r="T110" s="86">
        <f>'II IT-A'!T96</f>
        <v>10</v>
      </c>
      <c r="U110" s="86" t="str">
        <f>'II IT-A'!U96</f>
        <v>O</v>
      </c>
      <c r="V110" s="86">
        <f>'II IT-A'!V96</f>
        <v>10</v>
      </c>
      <c r="W110" s="86" t="str">
        <f>'II IT-A'!W96</f>
        <v>O</v>
      </c>
      <c r="X110" s="86">
        <f>'II IT-A'!X96</f>
        <v>10</v>
      </c>
      <c r="Y110" s="67" t="str">
        <f>IF(OR(D110&lt;5,F110&lt;5,H110&lt;5,J110&lt;5,L110&lt;5,N110&lt;5,P110&lt;5,R110&lt;5,T110&lt;5,V110&lt;5,X110&lt;5),"Fail","Pass")</f>
        <v>Pass</v>
      </c>
      <c r="Z110" s="30">
        <f t="shared" si="7"/>
        <v>826</v>
      </c>
      <c r="AA110" s="60">
        <f t="shared" si="8"/>
        <v>229.44444444444443</v>
      </c>
    </row>
    <row r="111" spans="1:27" ht="20.25">
      <c r="A111" s="70"/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  <c r="Z111" s="72"/>
      <c r="AA111" s="73"/>
    </row>
    <row r="112" spans="1:27" ht="20.25">
      <c r="A112" s="7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72"/>
      <c r="AA112" s="73"/>
    </row>
    <row r="113" spans="1:27" ht="20.25">
      <c r="A113" s="70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2"/>
      <c r="Z113" s="72"/>
      <c r="AA113" s="73"/>
    </row>
    <row r="114" spans="1:27" ht="15.75">
      <c r="A114" s="136" t="str">
        <f>'II IT-A'!$Z$60</f>
        <v>Prepared By</v>
      </c>
      <c r="B114" s="136"/>
      <c r="C114" s="74"/>
      <c r="D114" s="74"/>
      <c r="E114" s="75"/>
      <c r="F114" s="75"/>
      <c r="G114" s="136" t="str">
        <f>'II IT-A'!$AD$60</f>
        <v>Verified By </v>
      </c>
      <c r="H114" s="136"/>
      <c r="I114" s="74"/>
      <c r="J114" s="74"/>
      <c r="K114" s="75"/>
      <c r="L114" s="75"/>
      <c r="M114" s="100" t="s">
        <v>32</v>
      </c>
      <c r="N114" s="100"/>
      <c r="O114" s="74"/>
      <c r="P114" s="75"/>
      <c r="Q114" s="75"/>
      <c r="R114" s="75"/>
      <c r="S114" s="76"/>
      <c r="T114" s="138" t="str">
        <f>'II IT-A'!$AR$60</f>
        <v>Principal</v>
      </c>
      <c r="U114" s="138"/>
      <c r="V114" s="138"/>
      <c r="W114" s="138"/>
      <c r="X114" s="138"/>
      <c r="Y114" s="138"/>
      <c r="Z114" s="138"/>
      <c r="AA114" s="75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" t="s">
        <v>31</v>
      </c>
      <c r="B116" s="2"/>
      <c r="C116" s="2"/>
      <c r="D116" s="2"/>
      <c r="F116" s="2"/>
      <c r="G116" s="14" t="s">
        <v>31</v>
      </c>
      <c r="H116" s="2"/>
      <c r="I116" s="2"/>
      <c r="J116" s="2"/>
      <c r="L116" s="2"/>
      <c r="M116" s="14" t="s">
        <v>31</v>
      </c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14" t="s">
        <v>31</v>
      </c>
      <c r="AB116" s="2"/>
      <c r="AC116" s="2"/>
    </row>
  </sheetData>
  <sheetProtection password="BB93" sheet="1" selectLockedCells="1" autoFilter="0"/>
  <autoFilter ref="A22:AA109"/>
  <mergeCells count="40">
    <mergeCell ref="T114:Z114"/>
    <mergeCell ref="Y18:Y21"/>
    <mergeCell ref="Q18:R18"/>
    <mergeCell ref="Q19:R19"/>
    <mergeCell ref="W18:X18"/>
    <mergeCell ref="W19:X19"/>
    <mergeCell ref="A114:B114"/>
    <mergeCell ref="G114:H114"/>
    <mergeCell ref="M114:N114"/>
    <mergeCell ref="C18:D18"/>
    <mergeCell ref="C19:D19"/>
    <mergeCell ref="E18:F18"/>
    <mergeCell ref="G18:H18"/>
    <mergeCell ref="B18:B21"/>
    <mergeCell ref="E19:F19"/>
    <mergeCell ref="G19:H19"/>
    <mergeCell ref="A18:A21"/>
    <mergeCell ref="M19:N19"/>
    <mergeCell ref="K8:M8"/>
    <mergeCell ref="I19:J19"/>
    <mergeCell ref="K19:L19"/>
    <mergeCell ref="I18:J18"/>
    <mergeCell ref="K18:L18"/>
    <mergeCell ref="A2:AA3"/>
    <mergeCell ref="A4:AA4"/>
    <mergeCell ref="A5:AA5"/>
    <mergeCell ref="A6:AA6"/>
    <mergeCell ref="A8:C8"/>
    <mergeCell ref="P8:R8"/>
    <mergeCell ref="F8:H8"/>
    <mergeCell ref="AA18:AA21"/>
    <mergeCell ref="B10:D10"/>
    <mergeCell ref="U18:V18"/>
    <mergeCell ref="M18:N18"/>
    <mergeCell ref="U19:V19"/>
    <mergeCell ref="O18:P18"/>
    <mergeCell ref="S18:T18"/>
    <mergeCell ref="S19:T19"/>
    <mergeCell ref="O19:P19"/>
    <mergeCell ref="Z18:Z21"/>
  </mergeCells>
  <conditionalFormatting sqref="O110:X113 M23:M107 K23:K107 I23:I107 G23:G107 E23:E107 O23:X107 C23:C107">
    <cfRule type="cellIs" priority="3" dxfId="1" operator="equal" stopIfTrue="1">
      <formula>"F"</formula>
    </cfRule>
    <cfRule type="cellIs" priority="4" dxfId="2" operator="equal" stopIfTrue="1">
      <formula>"AB"</formula>
    </cfRule>
  </conditionalFormatting>
  <conditionalFormatting sqref="L23:L107 J23:J107 H23:H107 F23:F107 D23:D107 N23:N107">
    <cfRule type="cellIs" priority="5" dxfId="1" operator="equal" stopIfTrue="1">
      <formula>0</formula>
    </cfRule>
    <cfRule type="cellIs" priority="6" dxfId="0" operator="equal" stopIfTrue="1">
      <formula>-1</formula>
    </cfRule>
  </conditionalFormatting>
  <printOptions horizontalCentered="1"/>
  <pageMargins left="0.5" right="0.5" top="0.75" bottom="0.5" header="0.5" footer="0.5"/>
  <pageSetup fitToWidth="2" horizontalDpi="300" verticalDpi="300" orientation="landscape" scale="43" r:id="rId4"/>
  <rowBreaks count="1" manualBreakCount="1">
    <brk id="46" max="2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D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IT-A'!Z7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1</v>
      </c>
      <c r="B12" s="34" t="str">
        <f>'II IT-A'!AA12</f>
        <v>133BM</v>
      </c>
      <c r="C12" s="153" t="str">
        <f>'II IT-A'!$AB$12</f>
        <v>M Vinod[CSE]</v>
      </c>
      <c r="D12" s="151">
        <f>'II IT-A'!AC12</f>
        <v>88</v>
      </c>
      <c r="E12" s="151">
        <f>'II IT-A'!$AD$12</f>
        <v>0</v>
      </c>
      <c r="F12" s="157">
        <f>'II IT-A'!$AE$12</f>
        <v>87</v>
      </c>
      <c r="G12" s="157">
        <f>'II IT-A'!$AF$12</f>
        <v>1</v>
      </c>
      <c r="H12" s="33">
        <f>'II IT-A'!AG12</f>
        <v>87</v>
      </c>
      <c r="I12" s="33">
        <f>'II IT-A'!AH12</f>
        <v>0</v>
      </c>
      <c r="J12" s="35">
        <f>'II IT-A'!AI12</f>
        <v>0</v>
      </c>
      <c r="K12" s="35">
        <f>'II IT-A'!AJ12</f>
        <v>0</v>
      </c>
      <c r="L12" s="35">
        <f>'II IT-A'!AK12</f>
        <v>23</v>
      </c>
      <c r="M12" s="35">
        <f>'II IT-A'!AL12</f>
        <v>12</v>
      </c>
      <c r="N12" s="35">
        <f>'II IT-A'!AM12</f>
        <v>20</v>
      </c>
      <c r="O12" s="35">
        <f>'II IT-A'!AN12</f>
        <v>18</v>
      </c>
      <c r="P12" s="35">
        <f>'II IT-A'!AO12</f>
        <v>13</v>
      </c>
      <c r="Q12" s="35">
        <f>'II IT-A'!AP12</f>
        <v>13</v>
      </c>
      <c r="R12" s="35">
        <f>'II IT-A'!AQ12</f>
        <v>28</v>
      </c>
      <c r="S12" s="35">
        <f>'II IT-A'!AR12</f>
        <v>14</v>
      </c>
      <c r="T12" s="35">
        <f>'II IT-A'!AS12</f>
        <v>4</v>
      </c>
      <c r="U12" s="35">
        <f>'II IT-A'!AT12</f>
        <v>2</v>
      </c>
      <c r="W12" s="36">
        <f>J12+L12+N12+P12+R12+T12</f>
        <v>88</v>
      </c>
      <c r="X12" s="36">
        <f>K12+M12+O12+Q12+S12+U12</f>
        <v>59</v>
      </c>
    </row>
    <row r="13" spans="1:24" ht="19.5" customHeight="1" thickBot="1">
      <c r="A13" s="152"/>
      <c r="B13" s="37" t="str">
        <f>'II IT-A'!AA13</f>
        <v>OOPT JAVA</v>
      </c>
      <c r="C13" s="154"/>
      <c r="D13" s="152"/>
      <c r="E13" s="152"/>
      <c r="F13" s="158"/>
      <c r="G13" s="158"/>
      <c r="H13" s="38">
        <f>'II IT-A'!AG13</f>
        <v>100</v>
      </c>
      <c r="I13" s="38">
        <f>'II IT-A'!AH13</f>
        <v>0</v>
      </c>
      <c r="J13" s="141">
        <f>'II IT-A'!$AI$13</f>
        <v>0</v>
      </c>
      <c r="K13" s="141"/>
      <c r="L13" s="141">
        <f>'II IT-A'!$AK$13</f>
        <v>26.436781609195403</v>
      </c>
      <c r="M13" s="141"/>
      <c r="N13" s="141">
        <f>'II IT-A'!$AM$13</f>
        <v>22.988505747126435</v>
      </c>
      <c r="O13" s="141"/>
      <c r="P13" s="141">
        <f>'II IT-A'!$AO$13</f>
        <v>14.942528735632186</v>
      </c>
      <c r="Q13" s="141"/>
      <c r="R13" s="141">
        <f>'II IT-A'!$AQ$13</f>
        <v>32.18390804597701</v>
      </c>
      <c r="S13" s="141"/>
      <c r="T13" s="141">
        <f>'II IT-A'!$AS$13</f>
        <v>4.597701149425287</v>
      </c>
      <c r="U13" s="141"/>
      <c r="W13" s="36">
        <f>J13+L13+N13+P13+R13+T13</f>
        <v>101.14942528735634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2</v>
      </c>
      <c r="B12" s="34">
        <f>'II IT-A'!AA15</f>
        <v>13313</v>
      </c>
      <c r="C12" s="153" t="str">
        <f>'II IT-A'!$AB$15</f>
        <v>V Pushparani[GE]</v>
      </c>
      <c r="D12" s="151">
        <f>'II IT-A'!$AC$15</f>
        <v>88</v>
      </c>
      <c r="E12" s="151">
        <f>'II IT-A'!$AD$15</f>
        <v>0</v>
      </c>
      <c r="F12" s="157">
        <f>'II IT-A'!$AE$15</f>
        <v>88</v>
      </c>
      <c r="G12" s="157">
        <f>'II IT-A'!$AF$15</f>
        <v>0</v>
      </c>
      <c r="H12" s="33">
        <f>'II IT-A'!AG15</f>
        <v>88</v>
      </c>
      <c r="I12" s="33">
        <f>'II IT-A'!AH15</f>
        <v>0</v>
      </c>
      <c r="J12" s="35">
        <f>'II IT-A'!AI15</f>
        <v>1</v>
      </c>
      <c r="K12" s="35">
        <f>'II IT-A'!AJ15</f>
        <v>2</v>
      </c>
      <c r="L12" s="35">
        <f>'II IT-A'!AK15</f>
        <v>2</v>
      </c>
      <c r="M12" s="35">
        <f>'II IT-A'!AL15</f>
        <v>2</v>
      </c>
      <c r="N12" s="35">
        <f>'II IT-A'!AM15</f>
        <v>5</v>
      </c>
      <c r="O12" s="35">
        <f>'II IT-A'!AN15</f>
        <v>5</v>
      </c>
      <c r="P12" s="35">
        <f>'II IT-A'!AO15</f>
        <v>13</v>
      </c>
      <c r="Q12" s="35">
        <f>'II IT-A'!AP15</f>
        <v>13</v>
      </c>
      <c r="R12" s="35">
        <f>'II IT-A'!AQ15</f>
        <v>10</v>
      </c>
      <c r="S12" s="35">
        <f>'II IT-A'!AR15</f>
        <v>10</v>
      </c>
      <c r="T12" s="35">
        <f>'II IT-A'!AS15</f>
        <v>57</v>
      </c>
      <c r="U12" s="35">
        <f>'II IT-A'!AT15</f>
        <v>56</v>
      </c>
      <c r="W12" s="36">
        <f>J12+L12+N12+P12+R12+T12</f>
        <v>88</v>
      </c>
      <c r="X12" s="36">
        <f>K12+M12+O12+Q12+S12+U12</f>
        <v>88</v>
      </c>
    </row>
    <row r="13" spans="1:24" ht="19.5" customHeight="1" thickBot="1">
      <c r="A13" s="152"/>
      <c r="B13" s="37" t="str">
        <f>'II IT-A'!AA16</f>
        <v>EST</v>
      </c>
      <c r="C13" s="154"/>
      <c r="D13" s="152"/>
      <c r="E13" s="152"/>
      <c r="F13" s="158"/>
      <c r="G13" s="158"/>
      <c r="H13" s="38">
        <f>'II IT-A'!AG16</f>
        <v>100</v>
      </c>
      <c r="I13" s="38">
        <f>'II IT-A'!AH16</f>
        <v>0</v>
      </c>
      <c r="J13" s="141">
        <f>'II IT-A'!$AI$16</f>
        <v>1.1363636363636365</v>
      </c>
      <c r="K13" s="141"/>
      <c r="L13" s="141">
        <f>'II IT-A'!$AK$16</f>
        <v>2.272727272727273</v>
      </c>
      <c r="M13" s="141"/>
      <c r="N13" s="141">
        <f>'II IT-A'!$AM$16</f>
        <v>5.681818181818182</v>
      </c>
      <c r="O13" s="141"/>
      <c r="P13" s="141">
        <f>'II IT-A'!$AO$16</f>
        <v>14.772727272727273</v>
      </c>
      <c r="Q13" s="141"/>
      <c r="R13" s="141">
        <f>'II IT-A'!$AQ$16</f>
        <v>11.363636363636363</v>
      </c>
      <c r="S13" s="141"/>
      <c r="T13" s="141">
        <f>'II IT-A'!$AS$16</f>
        <v>64.77272727272727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3</v>
      </c>
      <c r="B12" s="34" t="str">
        <f>'II IT-A'!AA18</f>
        <v>133BD</v>
      </c>
      <c r="C12" s="153" t="str">
        <f>'II IT-A'!$AB$18</f>
        <v>G Deepthi[Physics]</v>
      </c>
      <c r="D12" s="151">
        <f>'II IT-A'!$AC$18</f>
        <v>88</v>
      </c>
      <c r="E12" s="151">
        <f>'II IT-A'!$AD$18</f>
        <v>0</v>
      </c>
      <c r="F12" s="157">
        <f>'II IT-A'!$AE$18</f>
        <v>88</v>
      </c>
      <c r="G12" s="157">
        <f>'II IT-A'!$AF$18</f>
        <v>0</v>
      </c>
      <c r="H12" s="33">
        <f>'II IT-A'!AG18</f>
        <v>86</v>
      </c>
      <c r="I12" s="33">
        <f>'II IT-A'!AH18</f>
        <v>2</v>
      </c>
      <c r="J12" s="35">
        <f>'II IT-A'!AI18</f>
        <v>0</v>
      </c>
      <c r="K12" s="35">
        <f>'II IT-A'!AJ18</f>
        <v>1</v>
      </c>
      <c r="L12" s="35">
        <f>'II IT-A'!AK18</f>
        <v>25</v>
      </c>
      <c r="M12" s="35">
        <f>'II IT-A'!AL18</f>
        <v>14</v>
      </c>
      <c r="N12" s="35">
        <f>'II IT-A'!AM18</f>
        <v>29</v>
      </c>
      <c r="O12" s="35">
        <f>'II IT-A'!AN18</f>
        <v>14</v>
      </c>
      <c r="P12" s="35">
        <f>'II IT-A'!AO18</f>
        <v>11</v>
      </c>
      <c r="Q12" s="35">
        <f>'II IT-A'!AP18</f>
        <v>9</v>
      </c>
      <c r="R12" s="35">
        <f>'II IT-A'!AQ18</f>
        <v>11</v>
      </c>
      <c r="S12" s="35">
        <f>'II IT-A'!AR18</f>
        <v>12</v>
      </c>
      <c r="T12" s="35">
        <f>'II IT-A'!AS18</f>
        <v>9</v>
      </c>
      <c r="U12" s="35">
        <f>'II IT-A'!AT18</f>
        <v>11</v>
      </c>
      <c r="W12" s="36">
        <f>J12+L12+N12+P12+R12+T12</f>
        <v>85</v>
      </c>
      <c r="X12" s="36">
        <f>K12+M12+O12+Q12+S12+U12</f>
        <v>61</v>
      </c>
    </row>
    <row r="13" spans="1:24" ht="19.5" customHeight="1" thickBot="1">
      <c r="A13" s="152"/>
      <c r="B13" s="37" t="str">
        <f>'II IT-A'!AA19</f>
        <v>M-IV</v>
      </c>
      <c r="C13" s="154"/>
      <c r="D13" s="152"/>
      <c r="E13" s="152"/>
      <c r="F13" s="158"/>
      <c r="G13" s="158"/>
      <c r="H13" s="38">
        <f>'II IT-A'!AG19</f>
        <v>97.72727272727273</v>
      </c>
      <c r="I13" s="38">
        <f>'II IT-A'!AH19</f>
        <v>2.272727272727273</v>
      </c>
      <c r="J13" s="141">
        <f>'II IT-A'!$AI$19</f>
        <v>0</v>
      </c>
      <c r="K13" s="141"/>
      <c r="L13" s="141">
        <f>'II IT-A'!$AK$19</f>
        <v>28.40909090909091</v>
      </c>
      <c r="M13" s="141"/>
      <c r="N13" s="141">
        <f>'II IT-A'!$AM$19</f>
        <v>32.95454545454545</v>
      </c>
      <c r="O13" s="141"/>
      <c r="P13" s="141">
        <f>'II IT-A'!$AO$19</f>
        <v>12.5</v>
      </c>
      <c r="Q13" s="141"/>
      <c r="R13" s="141">
        <f>'II IT-A'!$AQ$19</f>
        <v>12.5</v>
      </c>
      <c r="S13" s="141"/>
      <c r="T13" s="141">
        <f>'II IT-A'!$AS$19</f>
        <v>10.227272727272728</v>
      </c>
      <c r="U13" s="141"/>
      <c r="W13" s="36">
        <f>J13+L13+N13+P13+R13+T13</f>
        <v>96.5909090909091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2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4</v>
      </c>
      <c r="B12" s="34" t="str">
        <f>'II IT-A'!AA21</f>
        <v>133AG</v>
      </c>
      <c r="C12" s="153" t="str">
        <f>'II IT-A'!$AB$21</f>
        <v>K Padma[Maths]</v>
      </c>
      <c r="D12" s="151">
        <f>'II IT-A'!$AC$21</f>
        <v>88</v>
      </c>
      <c r="E12" s="151">
        <f>'II IT-A'!$AD$21</f>
        <v>0</v>
      </c>
      <c r="F12" s="157">
        <f>'II IT-A'!$AE$21</f>
        <v>87</v>
      </c>
      <c r="G12" s="157">
        <f>'II IT-A'!$AF$21</f>
        <v>1</v>
      </c>
      <c r="H12" s="33">
        <f>'II IT-A'!AG21</f>
        <v>84</v>
      </c>
      <c r="I12" s="33">
        <f>'II IT-A'!AH21</f>
        <v>3</v>
      </c>
      <c r="J12" s="35">
        <f>'II IT-A'!AI21</f>
        <v>0</v>
      </c>
      <c r="K12" s="35">
        <f>'II IT-A'!AJ21</f>
        <v>2</v>
      </c>
      <c r="L12" s="35">
        <f>'II IT-A'!AK21</f>
        <v>1</v>
      </c>
      <c r="M12" s="35">
        <f>'II IT-A'!AL21</f>
        <v>2</v>
      </c>
      <c r="N12" s="35">
        <f>'II IT-A'!AM21</f>
        <v>5</v>
      </c>
      <c r="O12" s="35">
        <f>'II IT-A'!AN21</f>
        <v>6</v>
      </c>
      <c r="P12" s="35">
        <f>'II IT-A'!AO21</f>
        <v>15</v>
      </c>
      <c r="Q12" s="35">
        <f>'II IT-A'!AP21</f>
        <v>14</v>
      </c>
      <c r="R12" s="35">
        <f>'II IT-A'!AQ21</f>
        <v>26</v>
      </c>
      <c r="S12" s="35">
        <f>'II IT-A'!AR21</f>
        <v>15</v>
      </c>
      <c r="T12" s="35">
        <f>'II IT-A'!AS21</f>
        <v>38</v>
      </c>
      <c r="U12" s="35">
        <f>'II IT-A'!AT21</f>
        <v>22</v>
      </c>
      <c r="W12" s="36">
        <f>J12+L12+N12+P12+R12+T12</f>
        <v>85</v>
      </c>
      <c r="X12" s="36">
        <f>K12+M12+O12+Q12+S12+U12</f>
        <v>61</v>
      </c>
    </row>
    <row r="13" spans="1:24" ht="19.5" customHeight="1" thickBot="1">
      <c r="A13" s="152"/>
      <c r="B13" s="37" t="str">
        <f>'II IT-A'!AA22</f>
        <v>DS C++</v>
      </c>
      <c r="C13" s="154"/>
      <c r="D13" s="152"/>
      <c r="E13" s="152"/>
      <c r="F13" s="158"/>
      <c r="G13" s="158"/>
      <c r="H13" s="38">
        <f>'II IT-A'!AG22</f>
        <v>96.55172413793103</v>
      </c>
      <c r="I13" s="38">
        <f>'II IT-A'!AH22</f>
        <v>3.4482758620689653</v>
      </c>
      <c r="J13" s="141">
        <f>'II IT-A'!$AI$22</f>
        <v>0</v>
      </c>
      <c r="K13" s="141"/>
      <c r="L13" s="141">
        <f>'II IT-A'!$AK$22</f>
        <v>1.1494252873563218</v>
      </c>
      <c r="M13" s="141"/>
      <c r="N13" s="141">
        <f>'II IT-A'!$AM$22</f>
        <v>5.747126436781609</v>
      </c>
      <c r="O13" s="141"/>
      <c r="P13" s="141">
        <f>'II IT-A'!$AO$22</f>
        <v>17.24137931034483</v>
      </c>
      <c r="Q13" s="141"/>
      <c r="R13" s="141">
        <f>'II IT-A'!$AQ$22</f>
        <v>29.88505747126437</v>
      </c>
      <c r="S13" s="141"/>
      <c r="T13" s="141">
        <f>'II IT-A'!$AS$22</f>
        <v>43.67816091954023</v>
      </c>
      <c r="U13" s="141"/>
      <c r="W13" s="36">
        <f>J13+L13+N13+P13+R13+T13</f>
        <v>97.70114942528737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50"/>
  <sheetViews>
    <sheetView tabSelected="1"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5</v>
      </c>
      <c r="B12" s="34" t="str">
        <f>'II IT-A'!AA24</f>
        <v>133AJ</v>
      </c>
      <c r="C12" s="153" t="str">
        <f>'II IT-A'!$AB$24</f>
        <v>G Sangeetha[Maths]</v>
      </c>
      <c r="D12" s="151">
        <f>'II IT-A'!$AC$24</f>
        <v>88</v>
      </c>
      <c r="E12" s="151">
        <f>'II IT-A'!$AD$24</f>
        <v>0</v>
      </c>
      <c r="F12" s="157">
        <f>'II IT-A'!$AE$24</f>
        <v>87</v>
      </c>
      <c r="G12" s="157">
        <f>'II IT-A'!$AF$24</f>
        <v>1</v>
      </c>
      <c r="H12" s="33">
        <f>'II IT-A'!AG24</f>
        <v>81</v>
      </c>
      <c r="I12" s="33">
        <f>'II IT-A'!AH24</f>
        <v>6</v>
      </c>
      <c r="J12" s="35">
        <f>'II IT-A'!AI24</f>
        <v>0</v>
      </c>
      <c r="K12" s="35">
        <f>'II IT-A'!AJ24</f>
        <v>2</v>
      </c>
      <c r="L12" s="35">
        <f>'II IT-A'!AK24</f>
        <v>1</v>
      </c>
      <c r="M12" s="35">
        <f>'II IT-A'!AL24</f>
        <v>2</v>
      </c>
      <c r="N12" s="35">
        <f>'II IT-A'!AM24</f>
        <v>7</v>
      </c>
      <c r="O12" s="35">
        <f>'II IT-A'!AN24</f>
        <v>8</v>
      </c>
      <c r="P12" s="35">
        <f>'II IT-A'!AO24</f>
        <v>19</v>
      </c>
      <c r="Q12" s="35">
        <f>'II IT-A'!AP24</f>
        <v>6</v>
      </c>
      <c r="R12" s="35">
        <f>'II IT-A'!AQ24</f>
        <v>35</v>
      </c>
      <c r="S12" s="35">
        <f>'II IT-A'!AR24</f>
        <v>22</v>
      </c>
      <c r="T12" s="35">
        <f>'II IT-A'!AS24</f>
        <v>20</v>
      </c>
      <c r="U12" s="35">
        <f>'II IT-A'!AT24</f>
        <v>17</v>
      </c>
      <c r="W12" s="36">
        <f>J12+L12+N12+P12+R12+T12</f>
        <v>82</v>
      </c>
      <c r="X12" s="36">
        <f>K12+M12+O12+Q12+S12+U12</f>
        <v>57</v>
      </c>
    </row>
    <row r="13" spans="1:24" ht="19.5" customHeight="1" thickBot="1">
      <c r="A13" s="152"/>
      <c r="B13" s="37" t="str">
        <f>'II IT-A'!AA25</f>
        <v>DLD</v>
      </c>
      <c r="C13" s="154"/>
      <c r="D13" s="152"/>
      <c r="E13" s="152"/>
      <c r="F13" s="158"/>
      <c r="G13" s="158"/>
      <c r="H13" s="38">
        <f>'II IT-A'!AG25</f>
        <v>93.10344827586206</v>
      </c>
      <c r="I13" s="38">
        <f>'II IT-A'!AH25</f>
        <v>6.896551724137931</v>
      </c>
      <c r="J13" s="141">
        <f>'II IT-A'!$AI$25</f>
        <v>0</v>
      </c>
      <c r="K13" s="141"/>
      <c r="L13" s="141">
        <f>'II IT-A'!$AK$25</f>
        <v>1.1494252873563218</v>
      </c>
      <c r="M13" s="141"/>
      <c r="N13" s="141">
        <f>'II IT-A'!$AM$25</f>
        <v>8.045977011494253</v>
      </c>
      <c r="O13" s="141"/>
      <c r="P13" s="141">
        <f>'II IT-A'!$AO$25</f>
        <v>21.839080459770116</v>
      </c>
      <c r="Q13" s="141"/>
      <c r="R13" s="141">
        <f>'II IT-A'!$AQ$25</f>
        <v>40.229885057471265</v>
      </c>
      <c r="S13" s="141"/>
      <c r="T13" s="141">
        <f>'II IT-A'!$AS$25</f>
        <v>22.988505747126435</v>
      </c>
      <c r="U13" s="141"/>
      <c r="W13" s="36">
        <f>J13+L13+N13+P13+R13+T13</f>
        <v>94.25287356321839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6</v>
      </c>
      <c r="B12" s="34" t="str">
        <f>'II IT-A'!AA27</f>
        <v>133BC</v>
      </c>
      <c r="C12" s="153" t="str">
        <f>'II IT-A'!$AB$27</f>
        <v>M Vinod[CSE]</v>
      </c>
      <c r="D12" s="151">
        <f>'II IT-A'!$AC$27</f>
        <v>88</v>
      </c>
      <c r="E12" s="151">
        <f>'II IT-A'!$AD$27</f>
        <v>0</v>
      </c>
      <c r="F12" s="157">
        <f>'II IT-A'!$AE$27</f>
        <v>88</v>
      </c>
      <c r="G12" s="157">
        <f>'II IT-A'!$AF$27</f>
        <v>0</v>
      </c>
      <c r="H12" s="33">
        <f>'II IT-A'!AG27</f>
        <v>88</v>
      </c>
      <c r="I12" s="33">
        <f>'II IT-A'!AH27</f>
        <v>0</v>
      </c>
      <c r="J12" s="35">
        <f>'II IT-A'!AI27</f>
        <v>0</v>
      </c>
      <c r="K12" s="35">
        <f>'II IT-A'!AJ27</f>
        <v>1</v>
      </c>
      <c r="L12" s="35">
        <f>'II IT-A'!AK27</f>
        <v>0</v>
      </c>
      <c r="M12" s="35">
        <f>'II IT-A'!AL27</f>
        <v>0</v>
      </c>
      <c r="N12" s="35">
        <f>'II IT-A'!AM27</f>
        <v>1</v>
      </c>
      <c r="O12" s="35">
        <f>'II IT-A'!AN27</f>
        <v>1</v>
      </c>
      <c r="P12" s="35">
        <f>'II IT-A'!AO27</f>
        <v>11</v>
      </c>
      <c r="Q12" s="35">
        <f>'II IT-A'!AP27</f>
        <v>11</v>
      </c>
      <c r="R12" s="35">
        <f>'II IT-A'!AQ27</f>
        <v>56</v>
      </c>
      <c r="S12" s="35">
        <f>'II IT-A'!AR27</f>
        <v>54</v>
      </c>
      <c r="T12" s="35">
        <f>'II IT-A'!AS27</f>
        <v>20</v>
      </c>
      <c r="U12" s="35">
        <f>'II IT-A'!AT27</f>
        <v>17</v>
      </c>
      <c r="W12" s="36">
        <f>J12+L12+N12+P12+R12+T12</f>
        <v>88</v>
      </c>
      <c r="X12" s="36">
        <f>K12+M12+O12+Q12+S12+U12</f>
        <v>84</v>
      </c>
    </row>
    <row r="13" spans="1:24" ht="19.5" customHeight="1" thickBot="1">
      <c r="A13" s="152"/>
      <c r="B13" s="37" t="str">
        <f>'II IT-A'!AA28</f>
        <v>MFCS</v>
      </c>
      <c r="C13" s="154"/>
      <c r="D13" s="152"/>
      <c r="E13" s="152"/>
      <c r="F13" s="158"/>
      <c r="G13" s="158"/>
      <c r="H13" s="38">
        <f>'II IT-A'!AG28</f>
        <v>100</v>
      </c>
      <c r="I13" s="38">
        <f>'II IT-A'!AH28</f>
        <v>0</v>
      </c>
      <c r="J13" s="141">
        <f>'II IT-A'!$AI$28</f>
        <v>0</v>
      </c>
      <c r="K13" s="141"/>
      <c r="L13" s="141">
        <f>'II IT-A'!$AK$28</f>
        <v>0</v>
      </c>
      <c r="M13" s="141"/>
      <c r="N13" s="141">
        <f>'II IT-A'!$AM$28</f>
        <v>1.1363636363636365</v>
      </c>
      <c r="O13" s="141"/>
      <c r="P13" s="141">
        <f>'II IT-A'!$AO$28</f>
        <v>12.5</v>
      </c>
      <c r="Q13" s="141"/>
      <c r="R13" s="141">
        <f>'II IT-A'!$AQ$28</f>
        <v>63.63636363636363</v>
      </c>
      <c r="S13" s="141"/>
      <c r="T13" s="141">
        <f>'II IT-A'!$AS$28</f>
        <v>22.727272727272727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7</v>
      </c>
      <c r="B12" s="34">
        <f>'II IT-A'!AA31</f>
        <v>13307</v>
      </c>
      <c r="C12" s="153" t="str">
        <f>'II IT-A'!$AB$31</f>
        <v>R Divya Bharathi[Chemistry]</v>
      </c>
      <c r="D12" s="151">
        <f>'II IT-A'!$AC$31</f>
        <v>88</v>
      </c>
      <c r="E12" s="151">
        <f>'II IT-A'!$AD$31</f>
        <v>0</v>
      </c>
      <c r="F12" s="157">
        <f>'II IT-A'!$AE$31</f>
        <v>88</v>
      </c>
      <c r="G12" s="157">
        <f>'II IT-A'!$AF$31</f>
        <v>0</v>
      </c>
      <c r="H12" s="33">
        <f>'II IT-A'!AG31</f>
        <v>88</v>
      </c>
      <c r="I12" s="33">
        <f>'II IT-A'!AH31</f>
        <v>0</v>
      </c>
      <c r="J12" s="35">
        <f>'II IT-A'!AI31</f>
        <v>61</v>
      </c>
      <c r="K12" s="35">
        <f>'II IT-A'!AJ31</f>
        <v>59</v>
      </c>
      <c r="L12" s="35">
        <f>'II IT-A'!AK31</f>
        <v>14</v>
      </c>
      <c r="M12" s="35">
        <f>'II IT-A'!AL31</f>
        <v>14</v>
      </c>
      <c r="N12" s="35">
        <f>'II IT-A'!AM31</f>
        <v>4</v>
      </c>
      <c r="O12" s="35">
        <f>'II IT-A'!AN31</f>
        <v>4</v>
      </c>
      <c r="P12" s="35">
        <f>'II IT-A'!AO31</f>
        <v>8</v>
      </c>
      <c r="Q12" s="35">
        <f>'II IT-A'!AP31</f>
        <v>6</v>
      </c>
      <c r="R12" s="35">
        <f>'II IT-A'!AQ31</f>
        <v>1</v>
      </c>
      <c r="S12" s="35">
        <f>'II IT-A'!AR31</f>
        <v>1</v>
      </c>
      <c r="T12" s="35">
        <f>'II IT-A'!AS31</f>
        <v>0</v>
      </c>
      <c r="U12" s="35">
        <f>'II IT-A'!AT31</f>
        <v>0</v>
      </c>
      <c r="W12" s="36">
        <f>J12+L12+N12+P12+R12+T12</f>
        <v>88</v>
      </c>
      <c r="X12" s="36">
        <f>K12+M12+O12+Q12+S12+U12</f>
        <v>84</v>
      </c>
    </row>
    <row r="13" spans="1:24" ht="19.5" customHeight="1" thickBot="1">
      <c r="A13" s="152"/>
      <c r="B13" s="37" t="str">
        <f>'II IT-A'!AA32</f>
        <v>DS C++ LAB</v>
      </c>
      <c r="C13" s="154"/>
      <c r="D13" s="152"/>
      <c r="E13" s="152"/>
      <c r="F13" s="158"/>
      <c r="G13" s="158"/>
      <c r="H13" s="38">
        <f>'II IT-A'!AG32</f>
        <v>100</v>
      </c>
      <c r="I13" s="38">
        <f>'II IT-A'!AH32</f>
        <v>0</v>
      </c>
      <c r="J13" s="141">
        <f>'II IT-A'!$AI$32</f>
        <v>69.31818181818183</v>
      </c>
      <c r="K13" s="141"/>
      <c r="L13" s="141">
        <f>'II IT-A'!$AK$32</f>
        <v>15.909090909090908</v>
      </c>
      <c r="M13" s="141"/>
      <c r="N13" s="141">
        <f>'II IT-A'!$AM$32</f>
        <v>4.545454545454546</v>
      </c>
      <c r="O13" s="141"/>
      <c r="P13" s="141">
        <f>'II IT-A'!$AO$32</f>
        <v>9.090909090909092</v>
      </c>
      <c r="Q13" s="141"/>
      <c r="R13" s="141">
        <f>'II IT-A'!$AQ$32</f>
        <v>1.1363636363636365</v>
      </c>
      <c r="S13" s="141"/>
      <c r="T13" s="141">
        <f>'II IT-A'!$AS$32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Kittus</dc:creator>
  <cp:keywords/>
  <dc:description/>
  <cp:lastModifiedBy>Thotapally</cp:lastModifiedBy>
  <cp:lastPrinted>2018-03-15T05:08:29Z</cp:lastPrinted>
  <dcterms:created xsi:type="dcterms:W3CDTF">2017-03-17T14:17:27Z</dcterms:created>
  <dcterms:modified xsi:type="dcterms:W3CDTF">2019-07-19T09:18:17Z</dcterms:modified>
  <cp:category/>
  <cp:version/>
  <cp:contentType/>
  <cp:contentStatus/>
</cp:coreProperties>
</file>